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codeName="ThisWorkbook"/>
  <bookViews>
    <workbookView xWindow="19320" yWindow="1410" windowWidth="19065" windowHeight="19470" tabRatio="599" firstSheet="1" activeTab="5"/>
  </bookViews>
  <sheets>
    <sheet name="Name Sheet" sheetId="13" state="hidden" r:id="rId1"/>
    <sheet name="Schedules 1 - 5" sheetId="3" r:id="rId2"/>
    <sheet name="Schedules 6 - 11" sheetId="4" r:id="rId3"/>
    <sheet name="Schedule 12 - Equipment" sheetId="5" r:id="rId4"/>
    <sheet name="Schedules 13-16" sheetId="6" r:id="rId5"/>
    <sheet name="Balance Sheet" sheetId="2" r:id="rId6"/>
    <sheet name="Income Statement" sheetId="7" r:id="rId7"/>
    <sheet name="Additional Information" sheetId="8" r:id="rId8"/>
  </sheets>
  <externalReferences>
    <externalReference r:id="rId11"/>
  </externalReferences>
  <definedNames>
    <definedName name="Action">#REF!</definedName>
    <definedName name="Adjustment">#REF!</definedName>
    <definedName name="ClearCBS">'[1]CBS'!$I$10:$I$20,'[1]CBS'!$I$25:$I$42,'[1]CBS'!$I$48:$I$62,'[1]CBS'!$I$67:$I$76</definedName>
    <definedName name="ClearES1">'[1]ES 1'!$F$6:$F$17,'[1]ES 1'!$F$19:$F$23,'[1]ES 1'!$F$25:$F$54,'[1]ES 1'!$F$56:$F$58,'[1]ES 1'!$F$61:$F$65,'[1]ES 1'!$F$67,'[1]ES 1'!$F$70:$F$71,'[1]ES 1'!$F$73:$F$74,'[1]ES 1'!$F$81:$F$82</definedName>
    <definedName name="ClearES1A">'[1]ES 1'!$F$6:$F$17,'[1]ES 1'!$F$19:$F$23,'[1]ES 1'!$F$25:$F$54,'[1]ES 1'!$F$56:$F$58,'[1]ES 1'!$F$61:$F$65,'[1]ES 1'!$F$67,'[1]ES 1'!$F$70:$F$71,'[1]ES 1'!$F$73:$F$74,'[1]ES 1'!$F$81:$F$82</definedName>
    <definedName name="ClearSS1">'[1]S&amp;S'!$J$5:$J$10,'[1]S&amp;S'!$L$7:$L$10,'[1]S&amp;S'!$J$12:$J$16,'[1]S&amp;S'!$L$12:$L$16,'[1]S&amp;S'!$J$20:$J$26,'[1]S&amp;S'!$L$20:$L$26,'[1]S&amp;S'!$J$28:$J$33,'[1]S&amp;S'!$L$28:$L$33</definedName>
    <definedName name="ClearSS2">'[1]S&amp;S'!$J$35:$J$40,'[1]S&amp;S'!$L$35:$L$40,'[1]S&amp;S'!$J$42:$J$47,'[1]S&amp;S'!$L$42:$L$47,'[1]S&amp;S'!$J$51:$J$58,'[1]S&amp;S'!$L$51:$L$58,'[1]S&amp;S'!$J$60:$J$65,'[1]S&amp;S'!$L$60:$L$65</definedName>
    <definedName name="ClearSS3">'[1]S&amp;S'!$J$67:$J$70,'[1]S&amp;S'!$L$67:$L$70,'[1]S&amp;S'!$J$72:$J$81,'[1]S&amp;S'!$L$72:$L$81,'[1]S&amp;S'!$J$83:$J$85,'[1]S&amp;S'!$L$83:$L$85,'[1]S&amp;S'!$J$87:$J$90,'[1]S&amp;S'!$L$87:$L$90</definedName>
    <definedName name="FeeDescription">#REF!</definedName>
    <definedName name="_xlnm.Print_Area" localSheetId="7">'Additional Information'!$A$1:$I$60</definedName>
    <definedName name="_xlnm.Print_Area" localSheetId="5">'Balance Sheet'!$A$1:$O$102</definedName>
    <definedName name="_xlnm.Print_Area" localSheetId="1">'Schedules 1 - 5'!$A$1:$I$53</definedName>
    <definedName name="_xlnm.Print_Area" localSheetId="4">'Schedules 13-16'!$A$1:$L$64</definedName>
  </definedNames>
  <calcPr calcId="191029"/>
  <extLst/>
</workbook>
</file>

<file path=xl/comments4.xml><?xml version="1.0" encoding="utf-8"?>
<comments xmlns="http://schemas.openxmlformats.org/spreadsheetml/2006/main">
  <authors>
    <author>Gregory A. Beachy</author>
  </authors>
  <commentList>
    <comment ref="H3" authorId="0">
      <text>
        <r>
          <rPr>
            <sz val="8"/>
            <rFont val="Tahoma"/>
            <family val="2"/>
          </rPr>
          <t>Change this field to show all ownership percentages.  Individual fields can also be changed if an item(s) has a different % ownership.</t>
        </r>
      </text>
    </comment>
  </commentList>
</comments>
</file>

<file path=xl/sharedStrings.xml><?xml version="1.0" encoding="utf-8"?>
<sst xmlns="http://schemas.openxmlformats.org/spreadsheetml/2006/main" count="596" uniqueCount="404">
  <si>
    <t>$</t>
  </si>
  <si>
    <t>Acres</t>
  </si>
  <si>
    <t>Total</t>
  </si>
  <si>
    <t>Yes</t>
  </si>
  <si>
    <t>No</t>
  </si>
  <si>
    <t>BALANCE SHEET</t>
  </si>
  <si>
    <t>If items are too numerous to list on balance sheet, complete attached schedules, then carry totals to this page.</t>
  </si>
  <si>
    <t>CURRENT ASSETS</t>
  </si>
  <si>
    <t>VALUE</t>
  </si>
  <si>
    <t>CURRENT LIABILITIES</t>
  </si>
  <si>
    <t>BALANCE</t>
  </si>
  <si>
    <t>HEDGING ACCOUNT EQUITY</t>
  </si>
  <si>
    <t>(Schedule 4)</t>
  </si>
  <si>
    <t>Accrued Rent/Taxes</t>
  </si>
  <si>
    <t>MARKET LIVESTOCK</t>
  </si>
  <si>
    <t>*</t>
  </si>
  <si>
    <t>F=Fixed or V=Variable</t>
  </si>
  <si>
    <t>(Schedule 5)</t>
  </si>
  <si>
    <t>WEIGHT</t>
  </si>
  <si>
    <t>Notes to:</t>
  </si>
  <si>
    <t>Secure</t>
  </si>
  <si>
    <t>Due</t>
  </si>
  <si>
    <t>Rate</t>
  </si>
  <si>
    <t>Prin.</t>
  </si>
  <si>
    <t>Int.</t>
  </si>
  <si>
    <t>LAST YR</t>
  </si>
  <si>
    <t>TOTAL CURRENT</t>
  </si>
  <si>
    <t>NON CURRENT ASSETS</t>
  </si>
  <si>
    <t>$/HEAD</t>
  </si>
  <si>
    <t>NON CURRENT LIABILITIES</t>
  </si>
  <si>
    <t>Balance</t>
  </si>
  <si>
    <t>Prin. Due</t>
  </si>
  <si>
    <t>FARM REAL ESTATE</t>
  </si>
  <si>
    <t>ACRES</t>
  </si>
  <si>
    <t>(Schedule 9)</t>
  </si>
  <si>
    <t>How</t>
  </si>
  <si>
    <t>Year</t>
  </si>
  <si>
    <t>Orig.</t>
  </si>
  <si>
    <t>Improv.</t>
  </si>
  <si>
    <t>Titled</t>
  </si>
  <si>
    <t>Purch.</t>
  </si>
  <si>
    <t>Cost</t>
  </si>
  <si>
    <t>Costs</t>
  </si>
  <si>
    <t xml:space="preserve">CONTRACT RECEIVABLES </t>
  </si>
  <si>
    <t>TOTAL NON CURRENT</t>
  </si>
  <si>
    <t>TOTAL LIABILITIES</t>
  </si>
  <si>
    <t>TOTAL ASSETS</t>
  </si>
  <si>
    <t>NET WORTH</t>
  </si>
  <si>
    <t>Endorser/Guarantor on notes of</t>
  </si>
  <si>
    <t>Owed To</t>
  </si>
  <si>
    <t>For</t>
  </si>
  <si>
    <t>Any unsatisfied liens/judgments/law suits?</t>
  </si>
  <si>
    <t>Explain</t>
  </si>
  <si>
    <t>Bankruptcy</t>
  </si>
  <si>
    <t>When</t>
  </si>
  <si>
    <t>Chapter</t>
  </si>
  <si>
    <t>SIGNATURE</t>
  </si>
  <si>
    <t>Date</t>
  </si>
  <si>
    <t xml:space="preserve">    SIGNATURE</t>
  </si>
  <si>
    <t>SCHEDULE 1a. - CASH / SAVINGS</t>
  </si>
  <si>
    <t>1b.- ACCOUNTS RECEIVABLE</t>
  </si>
  <si>
    <t>ACCOUNT TYPE</t>
  </si>
  <si>
    <t>BANK NAME</t>
  </si>
  <si>
    <t>OWED BY</t>
  </si>
  <si>
    <t>PURPOSE</t>
  </si>
  <si>
    <t>AMOUNT</t>
  </si>
  <si>
    <t>TOTAL ACCT'S RECEIVABLE</t>
  </si>
  <si>
    <t>SCHEDULE 2 - STOCKS, BONDS, CD'S, ETC.</t>
  </si>
  <si>
    <t># OF SHARES</t>
  </si>
  <si>
    <t>DESCRIPTION</t>
  </si>
  <si>
    <t>% OWNED</t>
  </si>
  <si>
    <t>COST</t>
  </si>
  <si>
    <t>CURRENT VALUE</t>
  </si>
  <si>
    <t>2a. - MARKETABLE</t>
  </si>
  <si>
    <t>PER UNIT</t>
  </si>
  <si>
    <t>TOTAL</t>
  </si>
  <si>
    <t>TOTAL MARKETABLE</t>
  </si>
  <si>
    <t>2b. - NOT READILY MARKETABLE  (i.e:  Family Corporations, etc.)</t>
  </si>
  <si>
    <t>TOTAL NOT READILY MARKETABLE</t>
  </si>
  <si>
    <t>SCHEDULE 3 - LIFE INSURANCE</t>
  </si>
  <si>
    <t>INSURANCE COMPANY - PERSON COVERED</t>
  </si>
  <si>
    <t>BENEFICIARY</t>
  </si>
  <si>
    <t>TYPE</t>
  </si>
  <si>
    <t>FACE AMT.</t>
  </si>
  <si>
    <t>CASH VALUE</t>
  </si>
  <si>
    <t>TOTALS</t>
  </si>
  <si>
    <t>SCHEDULE 4 - GRAIN / FEED ON HAND</t>
  </si>
  <si>
    <t>$/UNIT</t>
  </si>
  <si>
    <t>SALE / FEED</t>
  </si>
  <si>
    <t>TOTAL FEED / GRAIN</t>
  </si>
  <si>
    <t>SCHEDULE 5 - MARKET LIVESTOCK</t>
  </si>
  <si>
    <t>NUMBER</t>
  </si>
  <si>
    <t>TOTAL MARKET LIVESTOCK</t>
  </si>
  <si>
    <t>SCHEDULE 6 - BREEDING  LIVESTOCK</t>
  </si>
  <si>
    <t>$ / HEAD</t>
  </si>
  <si>
    <t>TOTAL BREEDING LIVESTOCK</t>
  </si>
  <si>
    <t>SCHEDULE 7 - SUPPLIES ON HAND / PREPAID EXPENSES</t>
  </si>
  <si>
    <t>ITEM</t>
  </si>
  <si>
    <t>QUANTITY</t>
  </si>
  <si>
    <t>$ / UNIT</t>
  </si>
  <si>
    <t>TOTAL SUPPLIES</t>
  </si>
  <si>
    <t>SCHEDULE 8 - GROWING CROPS</t>
  </si>
  <si>
    <t>TOTAL PREPAIDS</t>
  </si>
  <si>
    <t>SCHEDULE 9 - FARM REAL ESTATE</t>
  </si>
  <si>
    <t>TITLE HELD IN</t>
  </si>
  <si>
    <t>LOCATION</t>
  </si>
  <si>
    <t>DATE</t>
  </si>
  <si>
    <t>TILLABLE</t>
  </si>
  <si>
    <t>PURCHASE</t>
  </si>
  <si>
    <t>IMPROV.</t>
  </si>
  <si>
    <t>ESTIMATED</t>
  </si>
  <si>
    <t>NAME OF</t>
  </si>
  <si>
    <t>(ADDRESS /COUNTY)</t>
  </si>
  <si>
    <t>ACQUIRED</t>
  </si>
  <si>
    <t>PRICE</t>
  </si>
  <si>
    <t>COSTS</t>
  </si>
  <si>
    <t>MARKET VALUE</t>
  </si>
  <si>
    <t>TOTAL  FARM REAL ESTATE</t>
  </si>
  <si>
    <t>SCHEDULE 10 - NON-FARM REAL ESTATE</t>
  </si>
  <si>
    <t>Use /</t>
  </si>
  <si>
    <t>Type</t>
  </si>
  <si>
    <t>Size</t>
  </si>
  <si>
    <t>TOTAL  NON-FARM REAL ESTATE</t>
  </si>
  <si>
    <t>SCHEDULE 11 - IRA'S, RETIREMENT ACCOUNTS, ETC.</t>
  </si>
  <si>
    <t>ACCOUNT</t>
  </si>
  <si>
    <t>BANK OR COMPANY</t>
  </si>
  <si>
    <t>AMOUNT YOU</t>
  </si>
  <si>
    <t>PRESENT</t>
  </si>
  <si>
    <t>OWNER</t>
  </si>
  <si>
    <t>NAME / LOCATION</t>
  </si>
  <si>
    <t>OPENED</t>
  </si>
  <si>
    <t>PAID THIS YR</t>
  </si>
  <si>
    <t>TOTAL RETIREMENT ACCTS</t>
  </si>
  <si>
    <t>SCHEDULE 12 - MACHINERY &amp; EQUIPMENT</t>
  </si>
  <si>
    <t>%</t>
  </si>
  <si>
    <t>OWNED</t>
  </si>
  <si>
    <t>TRACTOR</t>
  </si>
  <si>
    <t>COMBINE</t>
  </si>
  <si>
    <t>PLATFORM</t>
  </si>
  <si>
    <t>GRAIN HEAD</t>
  </si>
  <si>
    <t>PLOW</t>
  </si>
  <si>
    <t>CHISEL PLOW</t>
  </si>
  <si>
    <t>DISK</t>
  </si>
  <si>
    <t>FIELD CULTV.</t>
  </si>
  <si>
    <t>CULTIVATOR</t>
  </si>
  <si>
    <t>PLANTER</t>
  </si>
  <si>
    <t>DRILL</t>
  </si>
  <si>
    <t>ROTARY HOE</t>
  </si>
  <si>
    <t>HOPPER WGN.</t>
  </si>
  <si>
    <t>HAY WAGON</t>
  </si>
  <si>
    <t>SPRAYER</t>
  </si>
  <si>
    <t>MANURE SPRDR</t>
  </si>
  <si>
    <t>SKID LOADER</t>
  </si>
  <si>
    <t>HAYBINE</t>
  </si>
  <si>
    <t>BALER</t>
  </si>
  <si>
    <t>GRAIN AUGER</t>
  </si>
  <si>
    <t>FORG. CHOPPER</t>
  </si>
  <si>
    <t>FORAGE WGN</t>
  </si>
  <si>
    <t>SEMI TRACTOR</t>
  </si>
  <si>
    <t>SEMI TRAILER</t>
  </si>
  <si>
    <t>SILAGE BLOWER</t>
  </si>
  <si>
    <t>UNLOADER</t>
  </si>
  <si>
    <t>SHOP TOOLS</t>
  </si>
  <si>
    <t>TOTAL MACH / EQUIP.</t>
  </si>
  <si>
    <t>** ATTACH SUPPLEMENTAL SHEET IF NEEDED **</t>
  </si>
  <si>
    <t>SCHEDULE 13 - AUTOS &amp; TRUCKS</t>
  </si>
  <si>
    <t>(YEAR)</t>
  </si>
  <si>
    <t>(MAKE)</t>
  </si>
  <si>
    <t>(MODEL)</t>
  </si>
  <si>
    <t>TOTAL VEHICLES</t>
  </si>
  <si>
    <t>SCHEDULE 14 - NOTES PAYABLE WITHIN 12 MONTHS</t>
  </si>
  <si>
    <t>(INCLUDES OPEN ACCOUNTS, CHARGE ACCOUNTS, OPERATING LOANS, CCC LOANS, RENT PAYABLE, LEASE PAYMENTS, JUDGEMENTS)</t>
  </si>
  <si>
    <t>FINANCIAL INSTITUTION,</t>
  </si>
  <si>
    <t>INTEREST</t>
  </si>
  <si>
    <t>CURRENT</t>
  </si>
  <si>
    <t>BUSINESS, OR PERSON OWED</t>
  </si>
  <si>
    <t>DUE</t>
  </si>
  <si>
    <t>RATE</t>
  </si>
  <si>
    <t>DUE TODAY</t>
  </si>
  <si>
    <t>SCHEDULE 15 - NOTES DUE BEYOND 12 MONTHS (2 - 10 Years)</t>
  </si>
  <si>
    <t>(INCLUDES EQUIPMENT LOANS, VEHICLE LOANS, CREDIT UNION, STUDENT LOANS, &amp; OTHER)</t>
  </si>
  <si>
    <t>PRINCIPAL</t>
  </si>
  <si>
    <t>(COLLATERAL HELD)</t>
  </si>
  <si>
    <t>SCHEDULE 16 - LONG-TERM NOTES (Over 10 Years)</t>
  </si>
  <si>
    <t>(INCLUDES ALL REAL ESTATE NOTES, LAND CONTRACTS, HOME EQUITY LOANS)</t>
  </si>
  <si>
    <t>INCOME STATEMENT</t>
  </si>
  <si>
    <t>For the period   Beginning:</t>
  </si>
  <si>
    <t>Ending:</t>
  </si>
  <si>
    <t>INCOME</t>
  </si>
  <si>
    <t>Item/Description</t>
  </si>
  <si>
    <t>Cash Income</t>
  </si>
  <si>
    <t>Crop Sales</t>
  </si>
  <si>
    <t>Livestock Sales</t>
  </si>
  <si>
    <t>Breeding Livestock</t>
  </si>
  <si>
    <t>Government Payments</t>
  </si>
  <si>
    <t>Custom Hire</t>
  </si>
  <si>
    <t>Other Income</t>
  </si>
  <si>
    <t>CASH FARM INCOME</t>
  </si>
  <si>
    <t>(A)</t>
  </si>
  <si>
    <t>EXPENSES</t>
  </si>
  <si>
    <t>Item / Description</t>
  </si>
  <si>
    <t>Cash Expense</t>
  </si>
  <si>
    <t>Car/Truck Expense</t>
  </si>
  <si>
    <t>Chemicals</t>
  </si>
  <si>
    <t>Conservation  Costs</t>
  </si>
  <si>
    <t>Employee Benefits</t>
  </si>
  <si>
    <t>Feed</t>
  </si>
  <si>
    <t>Fertilizer/Lime</t>
  </si>
  <si>
    <t>Freight/Trucking</t>
  </si>
  <si>
    <t>Gas/Fuel/Oil</t>
  </si>
  <si>
    <t>Insurance</t>
  </si>
  <si>
    <t>Interest</t>
  </si>
  <si>
    <t>Labor</t>
  </si>
  <si>
    <t>Pension</t>
  </si>
  <si>
    <t>Rent or Lease Payments:</t>
  </si>
  <si>
    <t>Vehicles/Equip.</t>
  </si>
  <si>
    <t>Other (Land, etc.)</t>
  </si>
  <si>
    <t>Repairs:</t>
  </si>
  <si>
    <t>Equipment</t>
  </si>
  <si>
    <t>Buildings/Improv.</t>
  </si>
  <si>
    <t>Seed/Plants</t>
  </si>
  <si>
    <t>Storage and Drying</t>
  </si>
  <si>
    <t>Supplies</t>
  </si>
  <si>
    <t>Taxes</t>
  </si>
  <si>
    <t>Utilities</t>
  </si>
  <si>
    <t>Veterinary/Medicine</t>
  </si>
  <si>
    <t>Other:</t>
  </si>
  <si>
    <t>TOTAL CASH OPERATING EXPENSES</t>
  </si>
  <si>
    <t>(B)</t>
  </si>
  <si>
    <t>NET FARM INCOME (A minus B)</t>
  </si>
  <si>
    <t>(C)</t>
  </si>
  <si>
    <t>NON-FARM INCOME</t>
  </si>
  <si>
    <t>Salary / Wages Earned</t>
  </si>
  <si>
    <t>Social Security/ Pension Income</t>
  </si>
  <si>
    <t>Interest/Dividends</t>
  </si>
  <si>
    <t>Net Rental Income</t>
  </si>
  <si>
    <t>Net Business Income</t>
  </si>
  <si>
    <t>Other Non-Farm Income</t>
  </si>
  <si>
    <t>TOTAL NON-FARM INCOME</t>
  </si>
  <si>
    <t>(D)</t>
  </si>
  <si>
    <t>TOTAL INCOME BEFORE TAXES (C plus D)</t>
  </si>
  <si>
    <t>(E)</t>
  </si>
  <si>
    <t>FEDERAL, STATE, &amp; SOC. SEC TAXES</t>
  </si>
  <si>
    <t>(F)</t>
  </si>
  <si>
    <t>FAMILY LIVING EXPENSES</t>
  </si>
  <si>
    <t>(G)</t>
  </si>
  <si>
    <t>NET INCOME (E minus F minus G)</t>
  </si>
  <si>
    <t>ACTUAL PRODUCTION  (This Past Crop Year)</t>
  </si>
  <si>
    <t>Corn Acres</t>
  </si>
  <si>
    <t>Soybean Acres</t>
  </si>
  <si>
    <t>Average Yield</t>
  </si>
  <si>
    <t>On Farm Use</t>
  </si>
  <si>
    <t>Amount for Sale</t>
  </si>
  <si>
    <t>Wheat  Acres</t>
  </si>
  <si>
    <t>Hay Acres</t>
  </si>
  <si>
    <t>EQUIPMENT/REAL ESTATE  CHANGES</t>
  </si>
  <si>
    <t xml:space="preserve"> Equipment/Real Estate Sold</t>
  </si>
  <si>
    <t>Item, Make, Model -or- Acres &amp; Location</t>
  </si>
  <si>
    <t>$ Received</t>
  </si>
  <si>
    <t>Equipment/Real Estate Purchases</t>
  </si>
  <si>
    <t>$ Paid</t>
  </si>
  <si>
    <t>PROJECTED EQUIPMENT/REAL ESTATE CHANGES  (this year)</t>
  </si>
  <si>
    <t>Sales</t>
  </si>
  <si>
    <t>Est. Sale Price</t>
  </si>
  <si>
    <t>Purchases</t>
  </si>
  <si>
    <t>$ Est. Cost</t>
  </si>
  <si>
    <t>(Schedule 1a)</t>
  </si>
  <si>
    <t>(Schedule 2a)</t>
  </si>
  <si>
    <t>(Schedule 1b)</t>
  </si>
  <si>
    <t>CASH &amp; SAVINGS</t>
  </si>
  <si>
    <t>MARKETABLE SECURITIES</t>
  </si>
  <si>
    <t>CASH VALUE LIFE INSURANCE</t>
  </si>
  <si>
    <t>CURRENT PORTION ACCTS REC</t>
  </si>
  <si>
    <t>(Schedule 3  )</t>
  </si>
  <si>
    <t>(Schedule 7)</t>
  </si>
  <si>
    <t>(Schedule 8)</t>
  </si>
  <si>
    <t>SUPPLIES &amp; PREPAID EXPENSES</t>
  </si>
  <si>
    <t>INVESTMENT IN GROWING CROPS</t>
  </si>
  <si>
    <t>BREEDING LIVESTOCK</t>
  </si>
  <si>
    <t>(Schedule 6)</t>
  </si>
  <si>
    <t>(Schedule 12)</t>
  </si>
  <si>
    <t>(Schedule 13)</t>
  </si>
  <si>
    <t>EQUIPMENT</t>
  </si>
  <si>
    <t>VEHICLES</t>
  </si>
  <si>
    <t>(Schedule 2b)</t>
  </si>
  <si>
    <t>SECURITIES NOT READILY MARKETABLE</t>
  </si>
  <si>
    <t>(Schedule 11)</t>
  </si>
  <si>
    <t>IRA's, RETIREMENT ACCT'S, ETC.</t>
  </si>
  <si>
    <t>Balance Sheet Date:</t>
  </si>
  <si>
    <t>Name:</t>
  </si>
  <si>
    <t>FCS STOCK</t>
  </si>
  <si>
    <t>A/Ps, CREDIT CARDS, ETC.</t>
  </si>
  <si>
    <t>NON FARM REAL ESTATE</t>
  </si>
  <si>
    <t>(Schedule 10)</t>
  </si>
  <si>
    <t>DUE in 12 MO.</t>
  </si>
  <si>
    <t>PRIN. DUE</t>
  </si>
  <si>
    <t>BEYOND 12 MO.</t>
  </si>
  <si>
    <t>PRIN. BAL.</t>
  </si>
  <si>
    <t>SECURE</t>
  </si>
  <si>
    <t>PMT. DUE</t>
  </si>
  <si>
    <t>LOANS 1-10 YEARS:</t>
  </si>
  <si>
    <t xml:space="preserve">INTEREST </t>
  </si>
  <si>
    <t>CURR. BAL.</t>
  </si>
  <si>
    <t>PLUS INT. DUE</t>
  </si>
  <si>
    <t>LOANS &gt; 10 YEARS:</t>
  </si>
  <si>
    <t>14a</t>
  </si>
  <si>
    <t>14b</t>
  </si>
  <si>
    <t>15a</t>
  </si>
  <si>
    <t>15b</t>
  </si>
  <si>
    <t>15c</t>
  </si>
  <si>
    <t>16a</t>
  </si>
  <si>
    <t>16b</t>
  </si>
  <si>
    <t>16c</t>
  </si>
  <si>
    <t>Auto</t>
  </si>
  <si>
    <t>Truck</t>
  </si>
  <si>
    <t>Prin. Due Beyond 12 mo.</t>
  </si>
  <si>
    <t>(Schedules 15a &amp; 16a)</t>
  </si>
  <si>
    <t>Accrued Interest</t>
  </si>
  <si>
    <t>Total Acres</t>
  </si>
  <si>
    <t>SALE/FEED</t>
  </si>
  <si>
    <t>GRAIN / FEED</t>
  </si>
  <si>
    <t>YEAR</t>
  </si>
  <si>
    <t>Term Prin. Due in 12 Mo.</t>
  </si>
  <si>
    <t>Term Loans Interest Due Today</t>
  </si>
  <si>
    <t>For Crop Year</t>
  </si>
  <si>
    <t>Due Today</t>
  </si>
  <si>
    <t>(Schedules 15b &amp; 16b)</t>
  </si>
  <si>
    <t>(Schedule 15c)</t>
  </si>
  <si>
    <t>(Schedule 16c)</t>
  </si>
  <si>
    <t>(MAKE AND MODEL)</t>
  </si>
  <si>
    <t>% Owned</t>
  </si>
  <si>
    <t>"O" if</t>
  </si>
  <si>
    <t>Other than</t>
  </si>
  <si>
    <t>Opt. Loan</t>
  </si>
  <si>
    <t>Opt/CCC</t>
  </si>
  <si>
    <t>14c</t>
  </si>
  <si>
    <t>VARIABLE</t>
  </si>
  <si>
    <t>F=Fixed</t>
  </si>
  <si>
    <t xml:space="preserve"> V=Var.</t>
  </si>
  <si>
    <t>DEBT</t>
  </si>
  <si>
    <t>(Schedule 14 - Payables)</t>
  </si>
  <si>
    <t>Operating Principal Balance</t>
  </si>
  <si>
    <t>Operating Interest Due Today</t>
  </si>
  <si>
    <t>(Schedule 14)</t>
  </si>
  <si>
    <t>Working Capital</t>
  </si>
  <si>
    <t>Current Ratio</t>
  </si>
  <si>
    <t>Solvency Ratio</t>
  </si>
  <si>
    <t>Version 2.3 (10/6/00)</t>
  </si>
  <si>
    <t>savings</t>
  </si>
  <si>
    <t>checking</t>
  </si>
  <si>
    <t>custom</t>
  </si>
  <si>
    <t>IRA</t>
  </si>
  <si>
    <t>corn</t>
  </si>
  <si>
    <t>soybeans</t>
  </si>
  <si>
    <t>silage</t>
  </si>
  <si>
    <t>steers</t>
  </si>
  <si>
    <t>heifers</t>
  </si>
  <si>
    <t>bulls</t>
  </si>
  <si>
    <t>cows</t>
  </si>
  <si>
    <t>micellaneous</t>
  </si>
  <si>
    <t>Micellaneous</t>
  </si>
  <si>
    <t>Fertilzer (starter NPK)</t>
  </si>
  <si>
    <t>Home</t>
  </si>
  <si>
    <t>AGCO LT 85</t>
  </si>
  <si>
    <t>AGCO LT 95</t>
  </si>
  <si>
    <t>AGCO RT 185</t>
  </si>
  <si>
    <t>Gleaner</t>
  </si>
  <si>
    <t>12'</t>
  </si>
  <si>
    <t>20'</t>
  </si>
  <si>
    <t>16'</t>
  </si>
  <si>
    <t>8 row</t>
  </si>
  <si>
    <t>3 wagons</t>
  </si>
  <si>
    <t>one</t>
  </si>
  <si>
    <t>2 wagons</t>
  </si>
  <si>
    <t>60'</t>
  </si>
  <si>
    <t>large round</t>
  </si>
  <si>
    <t>AGCO Finance</t>
  </si>
  <si>
    <t>F</t>
  </si>
  <si>
    <t>Pole shed/feed lot</t>
  </si>
  <si>
    <t>combine</t>
  </si>
  <si>
    <t>tractor</t>
  </si>
  <si>
    <t>operating</t>
  </si>
  <si>
    <t>hay (big bales as tons)</t>
  </si>
  <si>
    <t>corn (bushels)</t>
  </si>
  <si>
    <t>soybeans (bushels)</t>
  </si>
  <si>
    <t>Briggs Farm</t>
  </si>
  <si>
    <t>Jehoshaphat</t>
  </si>
  <si>
    <t>30'</t>
  </si>
  <si>
    <t>16"</t>
  </si>
  <si>
    <t>Soybean Seed</t>
  </si>
  <si>
    <t>Seed Corn</t>
  </si>
  <si>
    <t>6594 Stockton Rd</t>
  </si>
  <si>
    <t>8853 County R</t>
  </si>
  <si>
    <t>Athaliah</t>
  </si>
  <si>
    <t>Ford</t>
  </si>
  <si>
    <t>Jehoshaphat and Athaliah Smith</t>
  </si>
  <si>
    <t xml:space="preserve">cattle feed </t>
  </si>
  <si>
    <t>haylage</t>
  </si>
  <si>
    <t>alfalfa</t>
  </si>
  <si>
    <t>JJ's Ag Bank</t>
  </si>
  <si>
    <t>JJ's</t>
  </si>
  <si>
    <t>B. Gould</t>
  </si>
  <si>
    <t>AGCO RT 205</t>
  </si>
  <si>
    <t>B. Hueth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</si>
</sst>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yyyy"/>
    <numFmt numFmtId="165" formatCode="#,##0.0"/>
    <numFmt numFmtId="166" formatCode="00000"/>
    <numFmt numFmtId="167" formatCode="00"/>
    <numFmt numFmtId="168" formatCode="&quot;$&quot;#,##0"/>
    <numFmt numFmtId="169" formatCode="mmmm\ d\,\ yyyy"/>
    <numFmt numFmtId="170" formatCode="&quot;$&quot;#,##0.00"/>
    <numFmt numFmtId="171" formatCode="m/d"/>
  </numFmts>
  <fonts count="29"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MS Sans Serif"/>
      <family val="2"/>
    </font>
    <font>
      <b/>
      <sz val="6"/>
      <name val="MS Sans Serif"/>
      <family val="2"/>
    </font>
    <font>
      <b/>
      <sz val="8"/>
      <name val="MS Sans Serif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7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sz val="7.5"/>
      <name val="MS Sans Serif"/>
      <family val="2"/>
    </font>
    <font>
      <b/>
      <sz val="7"/>
      <name val="MS Sans Serif"/>
      <family val="2"/>
    </font>
    <font>
      <b/>
      <sz val="5.5"/>
      <name val="MS Sans Serif"/>
      <family val="2"/>
    </font>
    <font>
      <sz val="10"/>
      <color indexed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Tahoma"/>
      <family val="2"/>
    </font>
    <font>
      <sz val="6"/>
      <color rgb="FF000000"/>
      <name val="MS Sans Serif"/>
      <family val="2"/>
    </font>
    <font>
      <b/>
      <sz val="6"/>
      <color rgb="FF00000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ck"/>
      <right/>
      <top/>
      <bottom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n"/>
      <right/>
      <top style="thin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ck"/>
      <top/>
      <bottom style="thick"/>
    </border>
    <border>
      <left style="medium"/>
      <right/>
      <top/>
      <bottom/>
    </border>
    <border>
      <left/>
      <right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 style="thick"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ck"/>
      <right/>
      <top style="thin"/>
      <bottom/>
    </border>
    <border>
      <left style="thin"/>
      <right style="thick"/>
      <top style="thin"/>
      <bottom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double"/>
      <top style="thick"/>
      <bottom style="double"/>
    </border>
    <border>
      <left style="double"/>
      <right/>
      <top style="thick"/>
      <bottom style="double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thin"/>
    </border>
    <border>
      <left/>
      <right/>
      <top style="medium"/>
      <bottom style="thick"/>
    </border>
    <border>
      <left style="medium"/>
      <right/>
      <top style="medium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dashed"/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double"/>
    </border>
    <border>
      <left/>
      <right/>
      <top style="double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/>
      <right style="thick"/>
      <top style="double"/>
      <bottom style="thick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ck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</borders>
  <cellStyleXfs count="20">
    <xf numFmtId="0" fontId="0" fillId="2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0">
    <xf numFmtId="0" fontId="0" fillId="2" borderId="0" xfId="0"/>
    <xf numFmtId="0" fontId="0" fillId="2" borderId="1" xfId="0" applyBorder="1"/>
    <xf numFmtId="0" fontId="0" fillId="2" borderId="0" xfId="0" applyBorder="1"/>
    <xf numFmtId="0" fontId="0" fillId="2" borderId="2" xfId="0" applyBorder="1"/>
    <xf numFmtId="0" fontId="2" fillId="1" borderId="3" xfId="0" applyFont="1" applyFill="1" applyBorder="1" applyAlignment="1" applyProtection="1">
      <alignment horizontal="centerContinuous"/>
      <protection/>
    </xf>
    <xf numFmtId="0" fontId="2" fillId="1" borderId="4" xfId="0" applyFont="1" applyFill="1" applyBorder="1" applyAlignment="1" applyProtection="1">
      <alignment horizontal="centerContinuous"/>
      <protection/>
    </xf>
    <xf numFmtId="0" fontId="0" fillId="2" borderId="5" xfId="0" applyBorder="1"/>
    <xf numFmtId="0" fontId="6" fillId="3" borderId="6" xfId="0" applyFont="1" applyFill="1" applyBorder="1" applyProtection="1">
      <protection locked="0"/>
    </xf>
    <xf numFmtId="0" fontId="0" fillId="2" borderId="4" xfId="0" applyBorder="1" applyAlignment="1" applyProtection="1">
      <alignment horizontal="centerContinuous"/>
      <protection/>
    </xf>
    <xf numFmtId="0" fontId="0" fillId="2" borderId="0" xfId="0" applyBorder="1" applyAlignment="1">
      <alignment/>
    </xf>
    <xf numFmtId="0" fontId="13" fillId="2" borderId="0" xfId="0" applyFont="1" applyBorder="1" applyAlignment="1">
      <alignment/>
    </xf>
    <xf numFmtId="0" fontId="0" fillId="2" borderId="7" xfId="0" applyBorder="1" applyAlignment="1">
      <alignment/>
    </xf>
    <xf numFmtId="0" fontId="12" fillId="1" borderId="8" xfId="0" applyFont="1" applyFill="1" applyBorder="1" applyAlignment="1">
      <alignment horizontal="centerContinuous"/>
    </xf>
    <xf numFmtId="0" fontId="0" fillId="2" borderId="7" xfId="0" applyBorder="1"/>
    <xf numFmtId="0" fontId="12" fillId="1" borderId="9" xfId="0" applyFont="1" applyFill="1" applyBorder="1" applyAlignment="1">
      <alignment horizontal="centerContinuous"/>
    </xf>
    <xf numFmtId="0" fontId="0" fillId="1" borderId="10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/>
    </xf>
    <xf numFmtId="0" fontId="12" fillId="2" borderId="1" xfId="0" applyFont="1" applyBorder="1" applyAlignment="1">
      <alignment/>
    </xf>
    <xf numFmtId="0" fontId="2" fillId="2" borderId="0" xfId="0" applyFont="1" applyBorder="1" applyAlignment="1">
      <alignment horizontal="centerContinuous"/>
    </xf>
    <xf numFmtId="0" fontId="2" fillId="2" borderId="0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2" fillId="2" borderId="0" xfId="0" applyFont="1" applyBorder="1"/>
    <xf numFmtId="0" fontId="2" fillId="3" borderId="12" xfId="0" applyFont="1" applyFill="1" applyBorder="1" applyAlignment="1" applyProtection="1">
      <alignment horizontal="left"/>
      <protection locked="0"/>
    </xf>
    <xf numFmtId="0" fontId="12" fillId="1" borderId="13" xfId="0" applyFont="1" applyFill="1" applyBorder="1" applyAlignment="1">
      <alignment horizontal="centerContinuous"/>
    </xf>
    <xf numFmtId="0" fontId="0" fillId="1" borderId="14" xfId="0" applyFill="1" applyBorder="1" applyAlignment="1">
      <alignment horizontal="centerContinuous"/>
    </xf>
    <xf numFmtId="0" fontId="12" fillId="1" borderId="14" xfId="0" applyFont="1" applyFill="1" applyBorder="1" applyAlignment="1">
      <alignment horizontal="centerContinuous"/>
    </xf>
    <xf numFmtId="0" fontId="12" fillId="1" borderId="15" xfId="0" applyFont="1" applyFill="1" applyBorder="1" applyAlignment="1">
      <alignment horizontal="centerContinuous"/>
    </xf>
    <xf numFmtId="0" fontId="12" fillId="2" borderId="0" xfId="0" applyFont="1"/>
    <xf numFmtId="0" fontId="13" fillId="2" borderId="1" xfId="0" applyFont="1" applyBorder="1" applyAlignment="1">
      <alignment horizontal="centerContinuous"/>
    </xf>
    <xf numFmtId="0" fontId="14" fillId="2" borderId="0" xfId="0" applyFont="1" applyBorder="1" applyAlignment="1">
      <alignment horizontal="centerContinuous"/>
    </xf>
    <xf numFmtId="0" fontId="13" fillId="2" borderId="0" xfId="0" applyFont="1" applyBorder="1" applyAlignment="1">
      <alignment horizontal="centerContinuous"/>
    </xf>
    <xf numFmtId="0" fontId="13" fillId="2" borderId="7" xfId="0" applyFont="1" applyBorder="1" applyAlignment="1">
      <alignment horizontal="centerContinuous"/>
    </xf>
    <xf numFmtId="0" fontId="13" fillId="2" borderId="0" xfId="0" applyFont="1"/>
    <xf numFmtId="0" fontId="13" fillId="2" borderId="1" xfId="0" applyFont="1" applyBorder="1" applyAlignment="1">
      <alignment/>
    </xf>
    <xf numFmtId="0" fontId="14" fillId="2" borderId="0" xfId="0" applyFont="1" applyBorder="1" applyAlignment="1">
      <alignment/>
    </xf>
    <xf numFmtId="0" fontId="13" fillId="1" borderId="3" xfId="0" applyFont="1" applyFill="1" applyBorder="1" applyAlignment="1">
      <alignment horizontal="centerContinuous"/>
    </xf>
    <xf numFmtId="0" fontId="13" fillId="1" borderId="4" xfId="0" applyFont="1" applyFill="1" applyBorder="1" applyAlignment="1">
      <alignment horizontal="centerContinuous"/>
    </xf>
    <xf numFmtId="0" fontId="13" fillId="2" borderId="7" xfId="0" applyFont="1" applyBorder="1" applyAlignment="1">
      <alignment/>
    </xf>
    <xf numFmtId="0" fontId="13" fillId="2" borderId="1" xfId="0" applyFont="1" applyBorder="1" applyAlignment="1">
      <alignment horizontal="center"/>
    </xf>
    <xf numFmtId="0" fontId="13" fillId="2" borderId="6" xfId="0" applyFont="1" applyBorder="1" applyAlignment="1">
      <alignment horizontal="center"/>
    </xf>
    <xf numFmtId="0" fontId="13" fillId="2" borderId="8" xfId="0" applyFont="1" applyBorder="1" applyAlignment="1">
      <alignment horizontal="centerContinuous"/>
    </xf>
    <xf numFmtId="0" fontId="14" fillId="2" borderId="3" xfId="0" applyFont="1" applyBorder="1" applyAlignment="1">
      <alignment horizontal="centerContinuous"/>
    </xf>
    <xf numFmtId="0" fontId="14" fillId="2" borderId="4" xfId="0" applyFont="1" applyBorder="1" applyAlignment="1">
      <alignment horizontal="centerContinuous"/>
    </xf>
    <xf numFmtId="0" fontId="14" fillId="2" borderId="7" xfId="0" applyFont="1" applyBorder="1"/>
    <xf numFmtId="0" fontId="14" fillId="2" borderId="0" xfId="0" applyFont="1"/>
    <xf numFmtId="37" fontId="2" fillId="2" borderId="1" xfId="0" applyNumberFormat="1" applyFont="1" applyBorder="1" applyAlignment="1">
      <alignment horizontal="center"/>
    </xf>
    <xf numFmtId="0" fontId="0" fillId="3" borderId="16" xfId="0" applyFill="1" applyBorder="1" applyProtection="1">
      <protection locked="0"/>
    </xf>
    <xf numFmtId="5" fontId="0" fillId="3" borderId="17" xfId="0" applyNumberForma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5" fontId="0" fillId="3" borderId="17" xfId="0" applyNumberFormat="1" applyFont="1" applyFill="1" applyBorder="1" applyProtection="1">
      <protection locked="0"/>
    </xf>
    <xf numFmtId="0" fontId="4" fillId="2" borderId="6" xfId="0" applyFont="1" applyBorder="1" applyAlignment="1">
      <alignment horizontal="center"/>
    </xf>
    <xf numFmtId="0" fontId="0" fillId="2" borderId="18" xfId="0" applyBorder="1"/>
    <xf numFmtId="3" fontId="2" fillId="0" borderId="0" xfId="0" applyNumberFormat="1" applyFont="1" applyFill="1" applyBorder="1" applyAlignment="1" applyProtection="1">
      <alignment horizontal="center"/>
      <protection/>
    </xf>
    <xf numFmtId="0" fontId="4" fillId="1" borderId="8" xfId="0" applyFont="1" applyFill="1" applyBorder="1" applyAlignment="1">
      <alignment horizontal="centerContinuous"/>
    </xf>
    <xf numFmtId="5" fontId="4" fillId="0" borderId="2" xfId="0" applyNumberFormat="1" applyFont="1" applyFill="1" applyBorder="1" applyProtection="1">
      <protection/>
    </xf>
    <xf numFmtId="5" fontId="4" fillId="0" borderId="2" xfId="0" applyNumberFormat="1" applyFont="1" applyFill="1" applyBorder="1" applyAlignment="1" applyProtection="1">
      <alignment horizontal="center"/>
      <protection/>
    </xf>
    <xf numFmtId="5" fontId="4" fillId="0" borderId="18" xfId="0" applyNumberFormat="1" applyFont="1" applyFill="1" applyBorder="1" applyAlignment="1" applyProtection="1">
      <alignment horizontal="center"/>
      <protection/>
    </xf>
    <xf numFmtId="5" fontId="2" fillId="2" borderId="2" xfId="0" applyNumberFormat="1" applyFont="1" applyFill="1" applyBorder="1" applyProtection="1">
      <protection/>
    </xf>
    <xf numFmtId="5" fontId="4" fillId="2" borderId="2" xfId="0" applyNumberFormat="1" applyFont="1" applyFill="1" applyBorder="1" applyAlignment="1" applyProtection="1">
      <alignment horizontal="center"/>
      <protection/>
    </xf>
    <xf numFmtId="5" fontId="4" fillId="2" borderId="18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 applyProtection="1">
      <alignment horizontal="centerContinuous"/>
      <protection/>
    </xf>
    <xf numFmtId="0" fontId="0" fillId="2" borderId="0" xfId="0" applyProtection="1">
      <protection/>
    </xf>
    <xf numFmtId="0" fontId="0" fillId="2" borderId="0" xfId="0" applyBorder="1" applyProtection="1">
      <protection/>
    </xf>
    <xf numFmtId="0" fontId="0" fillId="2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2" borderId="0" xfId="0" applyFont="1" applyBorder="1" applyProtection="1">
      <protection/>
    </xf>
    <xf numFmtId="0" fontId="0" fillId="2" borderId="19" xfId="0" applyBorder="1" applyProtection="1">
      <protection/>
    </xf>
    <xf numFmtId="0" fontId="15" fillId="2" borderId="0" xfId="0" applyFont="1" applyBorder="1" applyProtection="1">
      <protection/>
    </xf>
    <xf numFmtId="0" fontId="15" fillId="2" borderId="20" xfId="0" applyFont="1" applyBorder="1" applyProtection="1">
      <protection/>
    </xf>
    <xf numFmtId="14" fontId="0" fillId="3" borderId="12" xfId="0" applyNumberFormat="1" applyFill="1" applyBorder="1" applyAlignment="1" applyProtection="1">
      <alignment horizontal="center"/>
      <protection locked="0"/>
    </xf>
    <xf numFmtId="0" fontId="0" fillId="2" borderId="12" xfId="0" applyBorder="1" applyProtection="1">
      <protection/>
    </xf>
    <xf numFmtId="14" fontId="0" fillId="3" borderId="12" xfId="0" applyNumberFormat="1" applyFill="1" applyBorder="1" applyAlignment="1" applyProtection="1">
      <alignment horizontal="centerContinuous"/>
      <protection locked="0"/>
    </xf>
    <xf numFmtId="0" fontId="12" fillId="1" borderId="21" xfId="0" applyFont="1" applyFill="1" applyBorder="1" applyAlignment="1" applyProtection="1">
      <alignment horizontal="centerContinuous"/>
      <protection/>
    </xf>
    <xf numFmtId="0" fontId="12" fillId="1" borderId="22" xfId="0" applyFont="1" applyFill="1" applyBorder="1" applyAlignment="1" applyProtection="1">
      <alignment horizontal="centerContinuous"/>
      <protection/>
    </xf>
    <xf numFmtId="0" fontId="0" fillId="1" borderId="22" xfId="0" applyFill="1" applyBorder="1" applyAlignment="1" applyProtection="1">
      <alignment horizontal="centerContinuous"/>
      <protection/>
    </xf>
    <xf numFmtId="0" fontId="0" fillId="1" borderId="23" xfId="0" applyFill="1" applyBorder="1" applyAlignment="1" applyProtection="1">
      <alignment horizontal="centerContinuous"/>
      <protection/>
    </xf>
    <xf numFmtId="0" fontId="0" fillId="2" borderId="24" xfId="0" applyBorder="1" applyAlignment="1" applyProtection="1">
      <alignment horizontal="center"/>
      <protection/>
    </xf>
    <xf numFmtId="0" fontId="0" fillId="2" borderId="1" xfId="0" applyBorder="1" applyProtection="1">
      <protection/>
    </xf>
    <xf numFmtId="0" fontId="0" fillId="2" borderId="7" xfId="0" applyBorder="1" applyAlignment="1" applyProtection="1">
      <alignment horizontal="center"/>
      <protection/>
    </xf>
    <xf numFmtId="0" fontId="17" fillId="2" borderId="0" xfId="0" applyFont="1" applyBorder="1" applyAlignment="1" applyProtection="1">
      <alignment horizontal="right"/>
      <protection/>
    </xf>
    <xf numFmtId="0" fontId="17" fillId="2" borderId="0" xfId="0" applyFont="1" applyBorder="1" applyAlignment="1" applyProtection="1">
      <alignment horizontal="center"/>
      <protection/>
    </xf>
    <xf numFmtId="14" fontId="17" fillId="0" borderId="0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 applyProtection="1">
      <alignment/>
      <protection/>
    </xf>
    <xf numFmtId="0" fontId="2" fillId="2" borderId="0" xfId="0" applyFont="1" applyBorder="1" applyAlignment="1" applyProtection="1">
      <alignment horizontal="center"/>
      <protection/>
    </xf>
    <xf numFmtId="0" fontId="12" fillId="1" borderId="25" xfId="0" applyFont="1" applyFill="1" applyBorder="1" applyAlignment="1" applyProtection="1">
      <alignment horizontal="center"/>
      <protection/>
    </xf>
    <xf numFmtId="0" fontId="0" fillId="1" borderId="4" xfId="0" applyFill="1" applyBorder="1" applyAlignment="1" applyProtection="1">
      <alignment/>
      <protection/>
    </xf>
    <xf numFmtId="0" fontId="2" fillId="2" borderId="0" xfId="0" applyFont="1" applyBorder="1" applyAlignment="1" applyProtection="1">
      <alignment/>
      <protection/>
    </xf>
    <xf numFmtId="0" fontId="2" fillId="2" borderId="25" xfId="0" applyFont="1" applyBorder="1" applyAlignment="1" applyProtection="1">
      <alignment horizontal="center"/>
      <protection/>
    </xf>
    <xf numFmtId="0" fontId="0" fillId="2" borderId="4" xfId="0" applyBorder="1" applyAlignment="1" applyProtection="1">
      <alignment/>
      <protection/>
    </xf>
    <xf numFmtId="0" fontId="12" fillId="2" borderId="1" xfId="0" applyFont="1" applyBorder="1" applyProtection="1">
      <protection/>
    </xf>
    <xf numFmtId="0" fontId="13" fillId="2" borderId="0" xfId="0" applyFon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5" fontId="2" fillId="0" borderId="6" xfId="0" applyNumberFormat="1" applyFont="1" applyFill="1" applyBorder="1" applyAlignment="1" applyProtection="1">
      <alignment horizontal="center"/>
      <protection/>
    </xf>
    <xf numFmtId="0" fontId="9" fillId="2" borderId="7" xfId="0" applyFont="1" applyBorder="1" applyAlignment="1" applyProtection="1">
      <alignment horizontal="center"/>
      <protection/>
    </xf>
    <xf numFmtId="0" fontId="12" fillId="2" borderId="1" xfId="0" applyFont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6" fillId="0" borderId="1" xfId="0" applyFont="1" applyFill="1" applyBorder="1" applyProtection="1">
      <protection/>
    </xf>
    <xf numFmtId="0" fontId="12" fillId="0" borderId="1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12" fillId="1" borderId="8" xfId="0" applyFont="1" applyFill="1" applyBorder="1" applyAlignment="1" applyProtection="1">
      <alignment horizontal="centerContinuous"/>
      <protection/>
    </xf>
    <xf numFmtId="0" fontId="0" fillId="1" borderId="3" xfId="0" applyFill="1" applyBorder="1" applyAlignment="1" applyProtection="1">
      <alignment horizontal="centerContinuous"/>
      <protection/>
    </xf>
    <xf numFmtId="0" fontId="0" fillId="1" borderId="4" xfId="0" applyFill="1" applyBorder="1" applyAlignment="1" applyProtection="1">
      <alignment horizontal="centerContinuous"/>
      <protection/>
    </xf>
    <xf numFmtId="0" fontId="2" fillId="2" borderId="7" xfId="0" applyFont="1" applyBorder="1" applyAlignment="1" applyProtection="1">
      <alignment horizontal="center"/>
      <protection/>
    </xf>
    <xf numFmtId="0" fontId="12" fillId="1" borderId="25" xfId="0" applyFont="1" applyFill="1" applyBorder="1" applyAlignment="1" applyProtection="1">
      <alignment horizontal="center"/>
      <protection/>
    </xf>
    <xf numFmtId="0" fontId="12" fillId="1" borderId="4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2" fillId="2" borderId="25" xfId="0" applyFont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2" borderId="26" xfId="0" applyBorder="1" applyAlignment="1" applyProtection="1">
      <alignment/>
      <protection/>
    </xf>
    <xf numFmtId="0" fontId="2" fillId="2" borderId="6" xfId="0" applyFont="1" applyBorder="1" applyAlignment="1" applyProtection="1">
      <alignment horizontal="center"/>
      <protection/>
    </xf>
    <xf numFmtId="0" fontId="0" fillId="2" borderId="7" xfId="0" applyBorder="1" applyAlignment="1" applyProtection="1">
      <alignment/>
      <protection/>
    </xf>
    <xf numFmtId="0" fontId="13" fillId="2" borderId="1" xfId="0" applyFont="1" applyBorder="1" applyProtection="1">
      <protection/>
    </xf>
    <xf numFmtId="0" fontId="12" fillId="2" borderId="1" xfId="0" applyFont="1" applyBorder="1" applyAlignment="1" applyProtection="1">
      <alignment horizontal="centerContinuous"/>
      <protection/>
    </xf>
    <xf numFmtId="0" fontId="12" fillId="1" borderId="8" xfId="0" applyFont="1" applyFill="1" applyBorder="1" applyAlignment="1" applyProtection="1">
      <alignment horizontal="centerContinuous"/>
      <protection/>
    </xf>
    <xf numFmtId="0" fontId="12" fillId="1" borderId="25" xfId="0" applyFont="1" applyFill="1" applyBorder="1" applyProtection="1">
      <protection/>
    </xf>
    <xf numFmtId="0" fontId="12" fillId="1" borderId="3" xfId="0" applyFont="1" applyFill="1" applyBorder="1" applyAlignment="1" applyProtection="1">
      <alignment horizontal="centerContinuous"/>
      <protection/>
    </xf>
    <xf numFmtId="0" fontId="2" fillId="2" borderId="7" xfId="0" applyFont="1" applyBorder="1" applyAlignment="1" applyProtection="1">
      <alignment horizontal="left"/>
      <protection/>
    </xf>
    <xf numFmtId="0" fontId="0" fillId="0" borderId="1" xfId="0" applyFill="1" applyBorder="1" applyProtection="1">
      <protection/>
    </xf>
    <xf numFmtId="0" fontId="12" fillId="1" borderId="3" xfId="0" applyFont="1" applyFill="1" applyBorder="1" applyAlignment="1" applyProtection="1">
      <alignment horizontal="centerContinuous"/>
      <protection/>
    </xf>
    <xf numFmtId="0" fontId="16" fillId="1" borderId="3" xfId="0" applyFont="1" applyFill="1" applyBorder="1" applyAlignment="1" applyProtection="1">
      <alignment horizontal="centerContinuous"/>
      <protection/>
    </xf>
    <xf numFmtId="0" fontId="13" fillId="0" borderId="1" xfId="0" applyFont="1" applyFill="1" applyBorder="1" applyProtection="1">
      <protection/>
    </xf>
    <xf numFmtId="5" fontId="2" fillId="0" borderId="0" xfId="0" applyNumberFormat="1" applyFont="1" applyFill="1" applyBorder="1" applyAlignment="1" applyProtection="1">
      <alignment/>
      <protection/>
    </xf>
    <xf numFmtId="0" fontId="13" fillId="1" borderId="3" xfId="0" applyFont="1" applyFill="1" applyBorder="1" applyAlignment="1" applyProtection="1">
      <alignment horizontal="centerContinuous"/>
      <protection/>
    </xf>
    <xf numFmtId="5" fontId="2" fillId="0" borderId="0" xfId="0" applyNumberFormat="1" applyFont="1" applyFill="1" applyBorder="1" applyProtection="1">
      <protection/>
    </xf>
    <xf numFmtId="0" fontId="0" fillId="2" borderId="5" xfId="0" applyBorder="1" applyProtection="1">
      <protection/>
    </xf>
    <xf numFmtId="0" fontId="0" fillId="2" borderId="2" xfId="0" applyBorder="1" applyAlignment="1" applyProtection="1">
      <alignment/>
      <protection/>
    </xf>
    <xf numFmtId="0" fontId="0" fillId="0" borderId="2" xfId="0" applyFill="1" applyBorder="1" applyProtection="1">
      <protection/>
    </xf>
    <xf numFmtId="0" fontId="0" fillId="2" borderId="2" xfId="0" applyBorder="1" applyProtection="1">
      <protection/>
    </xf>
    <xf numFmtId="0" fontId="0" fillId="2" borderId="18" xfId="0" applyBorder="1" applyAlignment="1" applyProtection="1">
      <alignment horizontal="center"/>
      <protection/>
    </xf>
    <xf numFmtId="0" fontId="0" fillId="2" borderId="0" xfId="0" applyAlignment="1" applyProtection="1">
      <alignment horizontal="center"/>
      <protection/>
    </xf>
    <xf numFmtId="0" fontId="18" fillId="2" borderId="0" xfId="0" applyFont="1" applyProtection="1">
      <protection/>
    </xf>
    <xf numFmtId="0" fontId="18" fillId="2" borderId="12" xfId="0" applyFont="1" applyBorder="1" applyProtection="1">
      <protection/>
    </xf>
    <xf numFmtId="167" fontId="18" fillId="2" borderId="12" xfId="0" applyNumberFormat="1" applyFont="1" applyBorder="1" applyProtection="1">
      <protection/>
    </xf>
    <xf numFmtId="0" fontId="9" fillId="4" borderId="27" xfId="0" applyFont="1" applyFill="1" applyBorder="1" applyAlignment="1" applyProtection="1">
      <alignment horizontal="centerContinuous"/>
      <protection/>
    </xf>
    <xf numFmtId="0" fontId="18" fillId="4" borderId="28" xfId="0" applyFont="1" applyFill="1" applyBorder="1" applyAlignment="1" applyProtection="1">
      <alignment horizontal="centerContinuous"/>
      <protection/>
    </xf>
    <xf numFmtId="3" fontId="18" fillId="4" borderId="28" xfId="0" applyNumberFormat="1" applyFont="1" applyFill="1" applyBorder="1" applyAlignment="1" applyProtection="1">
      <alignment horizontal="centerContinuous"/>
      <protection/>
    </xf>
    <xf numFmtId="3" fontId="18" fillId="4" borderId="29" xfId="0" applyNumberFormat="1" applyFont="1" applyFill="1" applyBorder="1" applyAlignment="1" applyProtection="1">
      <alignment horizontal="centerContinuous"/>
      <protection/>
    </xf>
    <xf numFmtId="0" fontId="9" fillId="2" borderId="30" xfId="0" applyFont="1" applyBorder="1" applyAlignment="1" applyProtection="1">
      <alignment horizontal="left"/>
      <protection/>
    </xf>
    <xf numFmtId="0" fontId="18" fillId="2" borderId="20" xfId="0" applyFont="1" applyBorder="1" applyAlignment="1" applyProtection="1">
      <alignment horizontal="left"/>
      <protection/>
    </xf>
    <xf numFmtId="3" fontId="18" fillId="2" borderId="31" xfId="0" applyNumberFormat="1" applyFont="1" applyBorder="1" applyAlignment="1" applyProtection="1">
      <alignment horizontal="center"/>
      <protection/>
    </xf>
    <xf numFmtId="0" fontId="9" fillId="2" borderId="30" xfId="0" applyFont="1" applyBorder="1" applyProtection="1">
      <protection/>
    </xf>
    <xf numFmtId="0" fontId="9" fillId="2" borderId="32" xfId="0" applyFont="1" applyBorder="1" applyProtection="1">
      <protection/>
    </xf>
    <xf numFmtId="3" fontId="18" fillId="2" borderId="33" xfId="0" applyNumberFormat="1" applyFont="1" applyBorder="1" applyAlignment="1" applyProtection="1">
      <alignment horizontal="center"/>
      <protection/>
    </xf>
    <xf numFmtId="0" fontId="18" fillId="0" borderId="19" xfId="0" applyFont="1" applyFill="1" applyBorder="1" applyProtection="1"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18" fillId="2" borderId="0" xfId="0" applyFont="1" applyBorder="1" applyProtection="1">
      <protection/>
    </xf>
    <xf numFmtId="3" fontId="18" fillId="3" borderId="34" xfId="0" applyNumberFormat="1" applyFont="1" applyFill="1" applyBorder="1" applyAlignment="1" applyProtection="1">
      <alignment horizontal="right"/>
      <protection locked="0"/>
    </xf>
    <xf numFmtId="0" fontId="18" fillId="0" borderId="32" xfId="0" applyFont="1" applyFill="1" applyBorder="1" applyProtection="1">
      <protection/>
    </xf>
    <xf numFmtId="0" fontId="18" fillId="0" borderId="12" xfId="0" applyFont="1" applyFill="1" applyBorder="1" applyProtection="1">
      <protection/>
    </xf>
    <xf numFmtId="0" fontId="18" fillId="2" borderId="19" xfId="0" applyFont="1" applyBorder="1" applyAlignment="1" applyProtection="1" quotePrefix="1">
      <alignment horizontal="left"/>
      <protection/>
    </xf>
    <xf numFmtId="0" fontId="18" fillId="0" borderId="0" xfId="0" applyFont="1" applyFill="1" applyBorder="1" applyProtection="1">
      <protection/>
    </xf>
    <xf numFmtId="3" fontId="18" fillId="3" borderId="33" xfId="0" applyNumberFormat="1" applyFont="1" applyFill="1" applyBorder="1" applyAlignment="1" applyProtection="1">
      <alignment horizontal="right"/>
      <protection locked="0"/>
    </xf>
    <xf numFmtId="0" fontId="18" fillId="2" borderId="19" xfId="0" applyFont="1" applyBorder="1" applyProtection="1">
      <protection/>
    </xf>
    <xf numFmtId="0" fontId="15" fillId="2" borderId="35" xfId="0" applyFont="1" applyBorder="1" applyProtection="1">
      <protection/>
    </xf>
    <xf numFmtId="0" fontId="18" fillId="2" borderId="32" xfId="0" applyFont="1" applyBorder="1" applyProtection="1">
      <protection/>
    </xf>
    <xf numFmtId="0" fontId="18" fillId="3" borderId="36" xfId="0" applyFont="1" applyFill="1" applyBorder="1" applyAlignment="1" applyProtection="1">
      <alignment horizontal="center"/>
      <protection locked="0"/>
    </xf>
    <xf numFmtId="0" fontId="18" fillId="3" borderId="32" xfId="0" applyFont="1" applyFill="1" applyBorder="1" applyProtection="1">
      <protection locked="0"/>
    </xf>
    <xf numFmtId="0" fontId="18" fillId="3" borderId="12" xfId="0" applyFont="1" applyFill="1" applyBorder="1" applyProtection="1">
      <protection locked="0"/>
    </xf>
    <xf numFmtId="0" fontId="18" fillId="3" borderId="16" xfId="0" applyFont="1" applyFill="1" applyBorder="1" applyAlignment="1" applyProtection="1">
      <alignment horizontal="center"/>
      <protection locked="0"/>
    </xf>
    <xf numFmtId="3" fontId="18" fillId="2" borderId="12" xfId="0" applyNumberFormat="1" applyFont="1" applyBorder="1" applyProtection="1">
      <protection/>
    </xf>
    <xf numFmtId="7" fontId="18" fillId="2" borderId="12" xfId="0" applyNumberFormat="1" applyFont="1" applyBorder="1" applyProtection="1">
      <protection/>
    </xf>
    <xf numFmtId="3" fontId="18" fillId="2" borderId="0" xfId="0" applyNumberFormat="1" applyFont="1" applyBorder="1" applyProtection="1">
      <protection/>
    </xf>
    <xf numFmtId="3" fontId="18" fillId="2" borderId="37" xfId="0" applyNumberFormat="1" applyFont="1" applyBorder="1" applyAlignment="1" applyProtection="1">
      <alignment horizontal="right"/>
      <protection/>
    </xf>
    <xf numFmtId="3" fontId="18" fillId="3" borderId="16" xfId="0" applyNumberFormat="1" applyFont="1" applyFill="1" applyBorder="1" applyAlignment="1" applyProtection="1">
      <alignment horizontal="right"/>
      <protection locked="0"/>
    </xf>
    <xf numFmtId="3" fontId="18" fillId="2" borderId="33" xfId="0" applyNumberFormat="1" applyFont="1" applyBorder="1" applyAlignment="1" applyProtection="1">
      <alignment horizontal="right"/>
      <protection/>
    </xf>
    <xf numFmtId="0" fontId="18" fillId="2" borderId="38" xfId="0" applyFont="1" applyBorder="1" applyAlignment="1" applyProtection="1" quotePrefix="1">
      <alignment horizontal="left"/>
      <protection/>
    </xf>
    <xf numFmtId="0" fontId="18" fillId="2" borderId="35" xfId="0" applyFont="1" applyBorder="1" applyProtection="1">
      <protection/>
    </xf>
    <xf numFmtId="3" fontId="18" fillId="2" borderId="39" xfId="0" applyNumberFormat="1" applyFont="1" applyBorder="1" applyAlignment="1" applyProtection="1">
      <alignment horizontal="right"/>
      <protection/>
    </xf>
    <xf numFmtId="0" fontId="9" fillId="2" borderId="40" xfId="0" applyFont="1" applyBorder="1" applyProtection="1">
      <protection/>
    </xf>
    <xf numFmtId="0" fontId="9" fillId="2" borderId="41" xfId="0" applyFont="1" applyBorder="1" applyProtection="1">
      <protection/>
    </xf>
    <xf numFmtId="0" fontId="9" fillId="2" borderId="41" xfId="0" applyFont="1" applyBorder="1" applyAlignment="1" applyProtection="1">
      <alignment horizontal="right"/>
      <protection/>
    </xf>
    <xf numFmtId="3" fontId="9" fillId="2" borderId="41" xfId="0" applyNumberFormat="1" applyFont="1" applyBorder="1" applyAlignment="1" applyProtection="1">
      <alignment horizontal="right"/>
      <protection/>
    </xf>
    <xf numFmtId="3" fontId="18" fillId="2" borderId="0" xfId="0" applyNumberFormat="1" applyFont="1" applyAlignment="1" applyProtection="1">
      <alignment horizontal="center"/>
      <protection/>
    </xf>
    <xf numFmtId="0" fontId="9" fillId="2" borderId="42" xfId="0" applyFont="1" applyBorder="1" applyProtection="1">
      <protection/>
    </xf>
    <xf numFmtId="0" fontId="18" fillId="2" borderId="43" xfId="0" applyFont="1" applyBorder="1" applyProtection="1">
      <protection/>
    </xf>
    <xf numFmtId="0" fontId="15" fillId="2" borderId="19" xfId="0" applyFont="1" applyBorder="1" applyProtection="1">
      <protection/>
    </xf>
    <xf numFmtId="0" fontId="7" fillId="2" borderId="36" xfId="0" applyFont="1" applyBorder="1" applyProtection="1">
      <protection/>
    </xf>
    <xf numFmtId="10" fontId="18" fillId="2" borderId="0" xfId="0" applyNumberFormat="1" applyFont="1" applyBorder="1" applyProtection="1">
      <protection/>
    </xf>
    <xf numFmtId="10" fontId="9" fillId="2" borderId="0" xfId="0" applyNumberFormat="1" applyFont="1" applyBorder="1" applyProtection="1">
      <protection/>
    </xf>
    <xf numFmtId="0" fontId="9" fillId="2" borderId="12" xfId="0" applyFont="1" applyBorder="1" applyProtection="1">
      <protection/>
    </xf>
    <xf numFmtId="0" fontId="9" fillId="2" borderId="12" xfId="0" applyFont="1" applyBorder="1" applyAlignment="1" applyProtection="1">
      <alignment horizontal="center"/>
      <protection/>
    </xf>
    <xf numFmtId="0" fontId="18" fillId="2" borderId="44" xfId="0" applyFont="1" applyBorder="1" applyProtection="1">
      <protection/>
    </xf>
    <xf numFmtId="0" fontId="18" fillId="2" borderId="3" xfId="0" applyFont="1" applyBorder="1" applyProtection="1">
      <protection/>
    </xf>
    <xf numFmtId="0" fontId="9" fillId="2" borderId="19" xfId="0" applyFont="1" applyBorder="1" applyProtection="1">
      <protection/>
    </xf>
    <xf numFmtId="3" fontId="9" fillId="2" borderId="0" xfId="0" applyNumberFormat="1" applyFont="1" applyBorder="1" applyAlignment="1" applyProtection="1">
      <alignment horizontal="right"/>
      <protection/>
    </xf>
    <xf numFmtId="0" fontId="9" fillId="2" borderId="0" xfId="0" applyFont="1" applyBorder="1" applyAlignment="1" applyProtection="1">
      <alignment horizontal="right"/>
      <protection/>
    </xf>
    <xf numFmtId="3" fontId="18" fillId="2" borderId="45" xfId="0" applyNumberFormat="1" applyFont="1" applyBorder="1" applyAlignment="1" applyProtection="1">
      <alignment horizontal="right"/>
      <protection/>
    </xf>
    <xf numFmtId="0" fontId="18" fillId="2" borderId="41" xfId="0" applyFont="1" applyBorder="1" applyProtection="1">
      <protection/>
    </xf>
    <xf numFmtId="3" fontId="18" fillId="2" borderId="41" xfId="0" applyNumberFormat="1" applyFont="1" applyBorder="1" applyProtection="1">
      <protection/>
    </xf>
    <xf numFmtId="0" fontId="18" fillId="2" borderId="0" xfId="0" applyFont="1" applyProtection="1"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center"/>
      <protection/>
    </xf>
    <xf numFmtId="3" fontId="15" fillId="0" borderId="12" xfId="0" applyNumberFormat="1" applyFont="1" applyFill="1" applyBorder="1" applyAlignment="1" applyProtection="1">
      <alignment horizontal="center"/>
      <protection/>
    </xf>
    <xf numFmtId="3" fontId="18" fillId="3" borderId="16" xfId="0" applyNumberFormat="1" applyFont="1" applyFill="1" applyBorder="1" applyAlignment="1" applyProtection="1">
      <alignment horizontal="center"/>
      <protection locked="0"/>
    </xf>
    <xf numFmtId="3" fontId="18" fillId="3" borderId="36" xfId="0" applyNumberFormat="1" applyFont="1" applyFill="1" applyBorder="1" applyAlignment="1" applyProtection="1">
      <alignment horizontal="center"/>
      <protection locked="0"/>
    </xf>
    <xf numFmtId="7" fontId="18" fillId="3" borderId="16" xfId="0" applyNumberFormat="1" applyFont="1" applyFill="1" applyBorder="1" applyAlignment="1" applyProtection="1">
      <alignment horizontal="center"/>
      <protection locked="0"/>
    </xf>
    <xf numFmtId="7" fontId="18" fillId="3" borderId="36" xfId="0" applyNumberFormat="1" applyFont="1" applyFill="1" applyBorder="1" applyAlignment="1" applyProtection="1">
      <alignment horizontal="center"/>
      <protection locked="0"/>
    </xf>
    <xf numFmtId="0" fontId="18" fillId="2" borderId="32" xfId="0" applyFont="1" applyBorder="1" applyAlignment="1" applyProtection="1">
      <alignment horizontal="left"/>
      <protection/>
    </xf>
    <xf numFmtId="0" fontId="18" fillId="0" borderId="44" xfId="0" applyFont="1" applyFill="1" applyBorder="1" applyProtection="1">
      <protection/>
    </xf>
    <xf numFmtId="5" fontId="18" fillId="2" borderId="3" xfId="0" applyNumberFormat="1" applyFont="1" applyBorder="1" applyProtection="1">
      <protection/>
    </xf>
    <xf numFmtId="0" fontId="18" fillId="0" borderId="3" xfId="0" applyFont="1" applyFill="1" applyBorder="1" applyAlignment="1" applyProtection="1">
      <alignment horizontal="centerContinuous"/>
      <protection/>
    </xf>
    <xf numFmtId="0" fontId="18" fillId="2" borderId="44" xfId="0" applyFont="1" applyBorder="1" applyAlignment="1" applyProtection="1" quotePrefix="1">
      <alignment horizontal="left"/>
      <protection/>
    </xf>
    <xf numFmtId="0" fontId="18" fillId="2" borderId="38" xfId="0" applyFont="1" applyBorder="1" applyProtection="1">
      <protection/>
    </xf>
    <xf numFmtId="0" fontId="15" fillId="2" borderId="4" xfId="0" applyFont="1" applyBorder="1" applyAlignment="1" applyProtection="1">
      <alignment horizontal="right"/>
      <protection/>
    </xf>
    <xf numFmtId="0" fontId="18" fillId="0" borderId="32" xfId="0" applyFont="1" applyFill="1" applyBorder="1" applyProtection="1">
      <protection locked="0"/>
    </xf>
    <xf numFmtId="0" fontId="18" fillId="2" borderId="32" xfId="0" applyFont="1" applyBorder="1" applyProtection="1">
      <protection locked="0"/>
    </xf>
    <xf numFmtId="3" fontId="18" fillId="2" borderId="33" xfId="0" applyNumberFormat="1" applyFont="1" applyBorder="1" applyAlignment="1" applyProtection="1">
      <alignment horizontal="right"/>
      <protection locked="0"/>
    </xf>
    <xf numFmtId="0" fontId="20" fillId="2" borderId="0" xfId="0" applyFont="1" applyProtection="1">
      <protection/>
    </xf>
    <xf numFmtId="0" fontId="9" fillId="3" borderId="16" xfId="0" applyFont="1" applyFill="1" applyBorder="1" applyAlignment="1" applyProtection="1">
      <alignment horizontal="centerContinuous"/>
      <protection/>
    </xf>
    <xf numFmtId="0" fontId="9" fillId="3" borderId="12" xfId="0" applyFont="1" applyFill="1" applyBorder="1" applyAlignment="1" applyProtection="1">
      <alignment horizontal="centerContinuous"/>
      <protection/>
    </xf>
    <xf numFmtId="3" fontId="9" fillId="3" borderId="12" xfId="0" applyNumberFormat="1" applyFont="1" applyFill="1" applyBorder="1" applyAlignment="1" applyProtection="1">
      <alignment horizontal="centerContinuous"/>
      <protection/>
    </xf>
    <xf numFmtId="0" fontId="0" fillId="2" borderId="3" xfId="0" applyBorder="1" applyProtection="1">
      <protection/>
    </xf>
    <xf numFmtId="3" fontId="18" fillId="3" borderId="37" xfId="0" applyNumberFormat="1" applyFont="1" applyFill="1" applyBorder="1" applyAlignment="1" applyProtection="1">
      <alignment horizontal="right"/>
      <protection/>
    </xf>
    <xf numFmtId="3" fontId="18" fillId="3" borderId="33" xfId="0" applyNumberFormat="1" applyFont="1" applyFill="1" applyBorder="1" applyAlignment="1" applyProtection="1">
      <alignment horizontal="right"/>
      <protection/>
    </xf>
    <xf numFmtId="0" fontId="15" fillId="3" borderId="0" xfId="0" applyFont="1" applyFill="1" applyBorder="1" applyProtection="1">
      <protection/>
    </xf>
    <xf numFmtId="0" fontId="7" fillId="3" borderId="0" xfId="0" applyFont="1" applyFill="1" applyBorder="1" applyAlignment="1" applyProtection="1">
      <alignment horizontal="center"/>
      <protection/>
    </xf>
    <xf numFmtId="0" fontId="18" fillId="3" borderId="19" xfId="0" applyFont="1" applyFill="1" applyBorder="1" applyProtection="1">
      <protection/>
    </xf>
    <xf numFmtId="0" fontId="18" fillId="3" borderId="0" xfId="0" applyFont="1" applyFill="1" applyBorder="1" applyProtection="1">
      <protection/>
    </xf>
    <xf numFmtId="3" fontId="18" fillId="3" borderId="36" xfId="0" applyNumberFormat="1" applyFont="1" applyFill="1" applyBorder="1" applyProtection="1">
      <protection/>
    </xf>
    <xf numFmtId="7" fontId="18" fillId="3" borderId="36" xfId="0" applyNumberFormat="1" applyFont="1" applyFill="1" applyBorder="1" applyAlignment="1" applyProtection="1">
      <alignment horizontal="right"/>
      <protection/>
    </xf>
    <xf numFmtId="0" fontId="18" fillId="3" borderId="36" xfId="0" applyFont="1" applyFill="1" applyBorder="1" applyAlignment="1" applyProtection="1">
      <alignment horizontal="center"/>
      <protection/>
    </xf>
    <xf numFmtId="0" fontId="18" fillId="3" borderId="32" xfId="0" applyFont="1" applyFill="1" applyBorder="1" applyProtection="1">
      <protection/>
    </xf>
    <xf numFmtId="0" fontId="18" fillId="3" borderId="12" xfId="0" applyFont="1" applyFill="1" applyBorder="1" applyProtection="1">
      <protection/>
    </xf>
    <xf numFmtId="0" fontId="18" fillId="3" borderId="16" xfId="0" applyFont="1" applyFill="1" applyBorder="1" applyAlignment="1" applyProtection="1">
      <alignment horizontal="center"/>
      <protection/>
    </xf>
    <xf numFmtId="3" fontId="18" fillId="3" borderId="36" xfId="0" applyNumberFormat="1" applyFont="1" applyFill="1" applyBorder="1" applyAlignment="1" applyProtection="1">
      <alignment horizontal="center"/>
      <protection/>
    </xf>
    <xf numFmtId="7" fontId="18" fillId="3" borderId="36" xfId="0" applyNumberFormat="1" applyFont="1" applyFill="1" applyBorder="1" applyAlignment="1" applyProtection="1">
      <alignment horizontal="center"/>
      <protection/>
    </xf>
    <xf numFmtId="3" fontId="18" fillId="3" borderId="36" xfId="0" applyNumberFormat="1" applyFont="1" applyFill="1" applyBorder="1" applyAlignment="1" applyProtection="1">
      <alignment horizontal="right"/>
      <protection/>
    </xf>
    <xf numFmtId="0" fontId="18" fillId="3" borderId="19" xfId="0" applyFont="1" applyFill="1" applyBorder="1" applyAlignment="1" applyProtection="1">
      <alignment horizontal="center"/>
      <protection/>
    </xf>
    <xf numFmtId="10" fontId="18" fillId="3" borderId="36" xfId="0" applyNumberFormat="1" applyFont="1" applyFill="1" applyBorder="1" applyAlignment="1" applyProtection="1">
      <alignment horizontal="right"/>
      <protection/>
    </xf>
    <xf numFmtId="10" fontId="18" fillId="3" borderId="36" xfId="0" applyNumberFormat="1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/>
      <protection/>
    </xf>
    <xf numFmtId="17" fontId="18" fillId="3" borderId="0" xfId="0" applyNumberFormat="1" applyFont="1" applyFill="1" applyBorder="1" applyAlignment="1" applyProtection="1">
      <alignment horizontal="right"/>
      <protection/>
    </xf>
    <xf numFmtId="10" fontId="18" fillId="3" borderId="0" xfId="0" applyNumberFormat="1" applyFont="1" applyFill="1" applyBorder="1" applyAlignment="1" applyProtection="1">
      <alignment horizontal="right"/>
      <protection/>
    </xf>
    <xf numFmtId="10" fontId="18" fillId="3" borderId="0" xfId="0" applyNumberFormat="1" applyFont="1" applyFill="1" applyBorder="1" applyAlignment="1" applyProtection="1">
      <alignment/>
      <protection/>
    </xf>
    <xf numFmtId="3" fontId="18" fillId="3" borderId="0" xfId="0" applyNumberFormat="1" applyFont="1" applyFill="1" applyBorder="1" applyAlignment="1" applyProtection="1">
      <alignment horizontal="right"/>
      <protection/>
    </xf>
    <xf numFmtId="0" fontId="18" fillId="3" borderId="20" xfId="0" applyFont="1" applyFill="1" applyBorder="1" applyAlignment="1" applyProtection="1">
      <alignment horizontal="center"/>
      <protection/>
    </xf>
    <xf numFmtId="17" fontId="18" fillId="3" borderId="20" xfId="0" applyNumberFormat="1" applyFont="1" applyFill="1" applyBorder="1" applyAlignment="1" applyProtection="1">
      <alignment horizontal="right"/>
      <protection/>
    </xf>
    <xf numFmtId="10" fontId="18" fillId="3" borderId="20" xfId="0" applyNumberFormat="1" applyFont="1" applyFill="1" applyBorder="1" applyAlignment="1" applyProtection="1">
      <alignment horizontal="right"/>
      <protection/>
    </xf>
    <xf numFmtId="0" fontId="18" fillId="3" borderId="12" xfId="0" applyFont="1" applyFill="1" applyBorder="1" applyAlignment="1" applyProtection="1">
      <alignment horizontal="center"/>
      <protection/>
    </xf>
    <xf numFmtId="10" fontId="18" fillId="3" borderId="12" xfId="0" applyNumberFormat="1" applyFont="1" applyFill="1" applyBorder="1" applyAlignment="1" applyProtection="1">
      <alignment horizontal="right"/>
      <protection/>
    </xf>
    <xf numFmtId="3" fontId="18" fillId="3" borderId="12" xfId="0" applyNumberFormat="1" applyFont="1" applyFill="1" applyBorder="1" applyAlignment="1" applyProtection="1">
      <alignment horizontal="right"/>
      <protection/>
    </xf>
    <xf numFmtId="165" fontId="18" fillId="3" borderId="19" xfId="0" applyNumberFormat="1" applyFont="1" applyFill="1" applyBorder="1" applyAlignment="1" applyProtection="1">
      <alignment horizontal="right"/>
      <protection/>
    </xf>
    <xf numFmtId="3" fontId="18" fillId="3" borderId="19" xfId="0" applyNumberFormat="1" applyFont="1" applyFill="1" applyBorder="1" applyAlignment="1" applyProtection="1">
      <alignment horizontal="right"/>
      <protection/>
    </xf>
    <xf numFmtId="3" fontId="18" fillId="3" borderId="46" xfId="0" applyNumberFormat="1" applyFont="1" applyFill="1" applyBorder="1" applyAlignment="1" applyProtection="1">
      <alignment horizontal="right"/>
      <protection/>
    </xf>
    <xf numFmtId="0" fontId="18" fillId="2" borderId="44" xfId="0" applyFont="1" applyBorder="1" applyAlignment="1" applyProtection="1">
      <alignment horizontal="left"/>
      <protection/>
    </xf>
    <xf numFmtId="10" fontId="18" fillId="3" borderId="0" xfId="0" applyNumberFormat="1" applyFont="1" applyFill="1" applyBorder="1" applyAlignment="1" applyProtection="1">
      <alignment horizontal="center"/>
      <protection/>
    </xf>
    <xf numFmtId="0" fontId="15" fillId="3" borderId="0" xfId="0" applyFont="1" applyFill="1" applyBorder="1" applyProtection="1">
      <protection/>
    </xf>
    <xf numFmtId="0" fontId="18" fillId="2" borderId="16" xfId="0" applyFont="1" applyBorder="1" applyAlignment="1" applyProtection="1">
      <alignment horizontal="center"/>
      <protection locked="0"/>
    </xf>
    <xf numFmtId="3" fontId="18" fillId="2" borderId="33" xfId="0" applyNumberFormat="1" applyFont="1" applyBorder="1" applyAlignment="1" applyProtection="1">
      <alignment horizontal="right"/>
      <protection locked="0"/>
    </xf>
    <xf numFmtId="0" fontId="18" fillId="3" borderId="32" xfId="0" applyFont="1" applyFill="1" applyBorder="1" applyProtection="1">
      <protection locked="0"/>
    </xf>
    <xf numFmtId="0" fontId="18" fillId="3" borderId="19" xfId="0" applyFont="1" applyFill="1" applyBorder="1" applyProtection="1">
      <protection/>
    </xf>
    <xf numFmtId="168" fontId="18" fillId="3" borderId="36" xfId="0" applyNumberFormat="1" applyFont="1" applyFill="1" applyBorder="1" applyAlignment="1" applyProtection="1">
      <alignment horizontal="center"/>
      <protection/>
    </xf>
    <xf numFmtId="3" fontId="18" fillId="3" borderId="16" xfId="0" applyNumberFormat="1" applyFont="1" applyFill="1" applyBorder="1" applyAlignment="1" applyProtection="1">
      <alignment horizontal="center"/>
      <protection locked="0"/>
    </xf>
    <xf numFmtId="165" fontId="18" fillId="3" borderId="32" xfId="0" applyNumberFormat="1" applyFont="1" applyFill="1" applyBorder="1" applyAlignment="1" applyProtection="1">
      <alignment horizontal="right"/>
      <protection locked="0"/>
    </xf>
    <xf numFmtId="3" fontId="18" fillId="3" borderId="19" xfId="0" applyNumberFormat="1" applyFont="1" applyFill="1" applyBorder="1" applyAlignment="1" applyProtection="1">
      <alignment horizontal="left"/>
      <protection locked="0"/>
    </xf>
    <xf numFmtId="0" fontId="18" fillId="3" borderId="35" xfId="0" applyFont="1" applyFill="1" applyBorder="1" applyProtection="1">
      <protection locked="0"/>
    </xf>
    <xf numFmtId="0" fontId="18" fillId="3" borderId="16" xfId="0" applyFont="1" applyFill="1" applyBorder="1" applyProtection="1">
      <protection locked="0"/>
    </xf>
    <xf numFmtId="3" fontId="18" fillId="3" borderId="47" xfId="0" applyNumberFormat="1" applyFont="1" applyFill="1" applyBorder="1" applyProtection="1"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3" fontId="18" fillId="3" borderId="17" xfId="0" applyNumberFormat="1" applyFont="1" applyFill="1" applyBorder="1" applyProtection="1">
      <protection locked="0"/>
    </xf>
    <xf numFmtId="0" fontId="18" fillId="2" borderId="36" xfId="0" applyFont="1" applyBorder="1" applyProtection="1">
      <protection/>
    </xf>
    <xf numFmtId="3" fontId="18" fillId="2" borderId="26" xfId="0" applyNumberFormat="1" applyFont="1" applyBorder="1" applyProtection="1">
      <protection/>
    </xf>
    <xf numFmtId="14" fontId="18" fillId="3" borderId="16" xfId="0" applyNumberFormat="1" applyFont="1" applyFill="1" applyBorder="1" applyAlignment="1" applyProtection="1">
      <alignment horizontal="center"/>
      <protection/>
    </xf>
    <xf numFmtId="166" fontId="18" fillId="2" borderId="41" xfId="0" applyNumberFormat="1" applyFont="1" applyBorder="1" applyProtection="1">
      <protection/>
    </xf>
    <xf numFmtId="3" fontId="18" fillId="2" borderId="48" xfId="0" applyNumberFormat="1" applyFont="1" applyBorder="1" applyProtection="1">
      <protection/>
    </xf>
    <xf numFmtId="0" fontId="9" fillId="2" borderId="36" xfId="0" applyFont="1" applyBorder="1" applyProtection="1">
      <protection/>
    </xf>
    <xf numFmtId="0" fontId="18" fillId="2" borderId="49" xfId="0" applyFont="1" applyBorder="1" applyProtection="1">
      <protection/>
    </xf>
    <xf numFmtId="0" fontId="20" fillId="2" borderId="36" xfId="0" applyFont="1" applyBorder="1" applyProtection="1">
      <protection/>
    </xf>
    <xf numFmtId="0" fontId="20" fillId="2" borderId="50" xfId="0" applyFont="1" applyBorder="1" applyProtection="1">
      <protection/>
    </xf>
    <xf numFmtId="0" fontId="20" fillId="2" borderId="35" xfId="0" applyFont="1" applyBorder="1" applyProtection="1">
      <protection/>
    </xf>
    <xf numFmtId="0" fontId="20" fillId="2" borderId="51" xfId="0" applyFont="1" applyBorder="1" applyProtection="1">
      <protection/>
    </xf>
    <xf numFmtId="0" fontId="18" fillId="2" borderId="36" xfId="0" applyFont="1" applyBorder="1" applyAlignment="1" applyProtection="1">
      <alignment horizontal="right"/>
      <protection/>
    </xf>
    <xf numFmtId="0" fontId="18" fillId="3" borderId="50" xfId="0" applyFont="1" applyFill="1" applyBorder="1" applyProtection="1">
      <protection/>
    </xf>
    <xf numFmtId="0" fontId="18" fillId="3" borderId="35" xfId="0" applyFont="1" applyFill="1" applyBorder="1" applyProtection="1">
      <protection/>
    </xf>
    <xf numFmtId="3" fontId="18" fillId="3" borderId="35" xfId="0" applyNumberFormat="1" applyFont="1" applyFill="1" applyBorder="1" applyProtection="1">
      <protection/>
    </xf>
    <xf numFmtId="3" fontId="18" fillId="3" borderId="51" xfId="0" applyNumberFormat="1" applyFont="1" applyFill="1" applyBorder="1" applyProtection="1">
      <protection/>
    </xf>
    <xf numFmtId="0" fontId="18" fillId="3" borderId="16" xfId="0" applyFont="1" applyFill="1" applyBorder="1" applyProtection="1">
      <protection/>
    </xf>
    <xf numFmtId="3" fontId="18" fillId="3" borderId="12" xfId="0" applyNumberFormat="1" applyFont="1" applyFill="1" applyBorder="1" applyProtection="1">
      <protection/>
    </xf>
    <xf numFmtId="0" fontId="18" fillId="3" borderId="51" xfId="0" applyFont="1" applyFill="1" applyBorder="1" applyProtection="1">
      <protection/>
    </xf>
    <xf numFmtId="0" fontId="18" fillId="3" borderId="50" xfId="0" applyFont="1" applyFill="1" applyBorder="1" applyAlignment="1" applyProtection="1">
      <alignment horizontal="centerContinuous"/>
      <protection/>
    </xf>
    <xf numFmtId="0" fontId="18" fillId="3" borderId="35" xfId="0" applyFont="1" applyFill="1" applyBorder="1" applyAlignment="1" applyProtection="1">
      <alignment horizontal="centerContinuous"/>
      <protection/>
    </xf>
    <xf numFmtId="0" fontId="18" fillId="3" borderId="50" xfId="0" applyFont="1" applyFill="1" applyBorder="1" applyAlignment="1" applyProtection="1">
      <alignment horizontal="right"/>
      <protection/>
    </xf>
    <xf numFmtId="3" fontId="18" fillId="3" borderId="52" xfId="0" applyNumberFormat="1" applyFont="1" applyFill="1" applyBorder="1" applyProtection="1">
      <protection/>
    </xf>
    <xf numFmtId="0" fontId="18" fillId="3" borderId="12" xfId="0" applyFont="1" applyFill="1" applyBorder="1" applyAlignment="1" applyProtection="1">
      <alignment horizontal="right"/>
      <protection/>
    </xf>
    <xf numFmtId="0" fontId="18" fillId="3" borderId="47" xfId="0" applyFont="1" applyFill="1" applyBorder="1" applyProtection="1">
      <protection/>
    </xf>
    <xf numFmtId="0" fontId="20" fillId="2" borderId="0" xfId="0" applyFont="1" applyBorder="1" applyProtection="1">
      <protection/>
    </xf>
    <xf numFmtId="0" fontId="20" fillId="2" borderId="26" xfId="0" applyFont="1" applyBorder="1" applyProtection="1">
      <protection/>
    </xf>
    <xf numFmtId="3" fontId="18" fillId="2" borderId="53" xfId="0" applyNumberFormat="1" applyFont="1" applyBorder="1" applyAlignment="1" applyProtection="1">
      <alignment horizontal="center"/>
      <protection/>
    </xf>
    <xf numFmtId="0" fontId="0" fillId="2" borderId="32" xfId="0" applyBorder="1" applyProtection="1">
      <protection locked="0"/>
    </xf>
    <xf numFmtId="3" fontId="9" fillId="2" borderId="54" xfId="0" applyNumberFormat="1" applyFont="1" applyBorder="1" applyAlignment="1" applyProtection="1">
      <alignment horizontal="right"/>
      <protection/>
    </xf>
    <xf numFmtId="3" fontId="18" fillId="3" borderId="37" xfId="0" applyNumberFormat="1" applyFont="1" applyFill="1" applyBorder="1" applyAlignment="1" applyProtection="1">
      <alignment horizontal="right"/>
      <protection locked="0"/>
    </xf>
    <xf numFmtId="3" fontId="18" fillId="3" borderId="54" xfId="0" applyNumberFormat="1" applyFont="1" applyFill="1" applyBorder="1" applyAlignment="1" applyProtection="1">
      <alignment horizontal="right"/>
      <protection locked="0"/>
    </xf>
    <xf numFmtId="0" fontId="18" fillId="2" borderId="45" xfId="0" applyFont="1" applyBorder="1" applyProtection="1">
      <protection/>
    </xf>
    <xf numFmtId="3" fontId="18" fillId="2" borderId="54" xfId="0" applyNumberFormat="1" applyFont="1" applyBorder="1" applyAlignment="1" applyProtection="1">
      <alignment horizontal="right"/>
      <protection/>
    </xf>
    <xf numFmtId="0" fontId="18" fillId="3" borderId="38" xfId="0" applyFont="1" applyFill="1" applyBorder="1" applyProtection="1">
      <protection locked="0"/>
    </xf>
    <xf numFmtId="3" fontId="18" fillId="3" borderId="55" xfId="0" applyNumberFormat="1" applyFont="1" applyFill="1" applyBorder="1" applyAlignment="1" applyProtection="1">
      <alignment horizontal="right"/>
      <protection locked="0"/>
    </xf>
    <xf numFmtId="3" fontId="18" fillId="2" borderId="55" xfId="0" applyNumberFormat="1" applyFont="1" applyBorder="1" applyAlignment="1" applyProtection="1">
      <alignment horizontal="right"/>
      <protection/>
    </xf>
    <xf numFmtId="3" fontId="18" fillId="2" borderId="37" xfId="0" applyNumberFormat="1" applyFont="1" applyBorder="1" applyAlignment="1" applyProtection="1">
      <alignment horizontal="right"/>
      <protection locked="0"/>
    </xf>
    <xf numFmtId="0" fontId="18" fillId="3" borderId="45" xfId="0" applyFont="1" applyFill="1" applyBorder="1" applyAlignment="1" applyProtection="1">
      <alignment horizontal="center"/>
      <protection/>
    </xf>
    <xf numFmtId="3" fontId="18" fillId="3" borderId="54" xfId="0" applyNumberFormat="1" applyFont="1" applyFill="1" applyBorder="1" applyAlignment="1" applyProtection="1">
      <alignment horizontal="right"/>
      <protection/>
    </xf>
    <xf numFmtId="0" fontId="9" fillId="2" borderId="20" xfId="0" applyFont="1" applyBorder="1" applyProtection="1">
      <protection/>
    </xf>
    <xf numFmtId="0" fontId="18" fillId="2" borderId="56" xfId="0" applyFont="1" applyBorder="1" applyProtection="1">
      <protection/>
    </xf>
    <xf numFmtId="3" fontId="18" fillId="3" borderId="47" xfId="0" applyNumberFormat="1" applyFont="1" applyFill="1" applyBorder="1" applyAlignment="1" applyProtection="1">
      <alignment horizontal="right"/>
      <protection/>
    </xf>
    <xf numFmtId="10" fontId="18" fillId="3" borderId="12" xfId="0" applyNumberFormat="1" applyFont="1" applyFill="1" applyBorder="1" applyAlignment="1" applyProtection="1">
      <alignment/>
      <protection/>
    </xf>
    <xf numFmtId="0" fontId="18" fillId="3" borderId="32" xfId="0" applyFont="1" applyFill="1" applyBorder="1" applyAlignment="1" applyProtection="1">
      <alignment horizontal="left"/>
      <protection/>
    </xf>
    <xf numFmtId="0" fontId="18" fillId="3" borderId="38" xfId="0" applyFont="1" applyFill="1" applyBorder="1" applyAlignment="1" applyProtection="1">
      <alignment horizontal="left"/>
      <protection/>
    </xf>
    <xf numFmtId="10" fontId="18" fillId="3" borderId="35" xfId="0" applyNumberFormat="1" applyFont="1" applyFill="1" applyBorder="1" applyAlignment="1" applyProtection="1">
      <alignment horizontal="right"/>
      <protection/>
    </xf>
    <xf numFmtId="10" fontId="18" fillId="3" borderId="35" xfId="0" applyNumberFormat="1" applyFont="1" applyFill="1" applyBorder="1" applyAlignment="1" applyProtection="1">
      <alignment/>
      <protection/>
    </xf>
    <xf numFmtId="3" fontId="18" fillId="3" borderId="35" xfId="0" applyNumberFormat="1" applyFont="1" applyFill="1" applyBorder="1" applyAlignment="1" applyProtection="1">
      <alignment horizontal="right"/>
      <protection/>
    </xf>
    <xf numFmtId="17" fontId="18" fillId="3" borderId="35" xfId="0" applyNumberFormat="1" applyFont="1" applyFill="1" applyBorder="1" applyAlignment="1" applyProtection="1">
      <alignment horizontal="right"/>
      <protection/>
    </xf>
    <xf numFmtId="3" fontId="18" fillId="2" borderId="46" xfId="0" applyNumberFormat="1" applyFont="1" applyBorder="1" applyAlignment="1" applyProtection="1">
      <alignment horizontal="right"/>
      <protection/>
    </xf>
    <xf numFmtId="0" fontId="18" fillId="3" borderId="57" xfId="0" applyFont="1" applyFill="1" applyBorder="1" applyAlignment="1" applyProtection="1">
      <alignment horizontal="center"/>
      <protection/>
    </xf>
    <xf numFmtId="0" fontId="18" fillId="3" borderId="55" xfId="0" applyFont="1" applyFill="1" applyBorder="1" applyAlignment="1" applyProtection="1">
      <alignment horizontal="center"/>
      <protection/>
    </xf>
    <xf numFmtId="0" fontId="18" fillId="3" borderId="38" xfId="0" applyFont="1" applyFill="1" applyBorder="1" applyAlignment="1" applyProtection="1">
      <alignment horizontal="center"/>
      <protection/>
    </xf>
    <xf numFmtId="10" fontId="18" fillId="3" borderId="50" xfId="0" applyNumberFormat="1" applyFont="1" applyFill="1" applyBorder="1" applyAlignment="1" applyProtection="1">
      <alignment horizontal="center"/>
      <protection/>
    </xf>
    <xf numFmtId="3" fontId="18" fillId="3" borderId="50" xfId="0" applyNumberFormat="1" applyFont="1" applyFill="1" applyBorder="1" applyAlignment="1" applyProtection="1">
      <alignment horizontal="right"/>
      <protection/>
    </xf>
    <xf numFmtId="0" fontId="0" fillId="2" borderId="38" xfId="0" applyBorder="1" applyProtection="1">
      <protection/>
    </xf>
    <xf numFmtId="0" fontId="0" fillId="2" borderId="50" xfId="0" applyBorder="1" applyProtection="1">
      <protection/>
    </xf>
    <xf numFmtId="0" fontId="0" fillId="2" borderId="46" xfId="0" applyBorder="1" applyProtection="1">
      <protection/>
    </xf>
    <xf numFmtId="3" fontId="18" fillId="2" borderId="58" xfId="0" applyNumberFormat="1" applyFont="1" applyBorder="1" applyAlignment="1" applyProtection="1">
      <alignment horizontal="right"/>
      <protection/>
    </xf>
    <xf numFmtId="10" fontId="9" fillId="3" borderId="12" xfId="0" applyNumberFormat="1" applyFont="1" applyFill="1" applyBorder="1" applyAlignment="1" applyProtection="1">
      <alignment horizontal="center"/>
      <protection/>
    </xf>
    <xf numFmtId="3" fontId="15" fillId="3" borderId="12" xfId="0" applyNumberFormat="1" applyFont="1" applyFill="1" applyBorder="1" applyAlignment="1" applyProtection="1">
      <alignment horizontal="left"/>
      <protection/>
    </xf>
    <xf numFmtId="3" fontId="18" fillId="3" borderId="51" xfId="0" applyNumberFormat="1" applyFont="1" applyFill="1" applyBorder="1" applyAlignment="1" applyProtection="1">
      <alignment horizontal="right"/>
      <protection/>
    </xf>
    <xf numFmtId="0" fontId="18" fillId="2" borderId="38" xfId="0" applyFont="1" applyBorder="1" applyProtection="1">
      <protection/>
    </xf>
    <xf numFmtId="0" fontId="0" fillId="2" borderId="35" xfId="0" applyBorder="1" applyProtection="1">
      <protection/>
    </xf>
    <xf numFmtId="0" fontId="9" fillId="2" borderId="19" xfId="0" applyFont="1" applyBorder="1" applyAlignment="1" applyProtection="1">
      <alignment horizontal="center"/>
      <protection/>
    </xf>
    <xf numFmtId="0" fontId="9" fillId="2" borderId="36" xfId="0" applyFont="1" applyBorder="1" applyAlignment="1" applyProtection="1">
      <alignment horizontal="center"/>
      <protection/>
    </xf>
    <xf numFmtId="0" fontId="9" fillId="2" borderId="32" xfId="0" applyFont="1" applyBorder="1" applyAlignment="1" applyProtection="1">
      <alignment horizontal="center"/>
      <protection/>
    </xf>
    <xf numFmtId="0" fontId="9" fillId="2" borderId="16" xfId="0" applyFont="1" applyBorder="1" applyAlignment="1" applyProtection="1">
      <alignment horizontal="center"/>
      <protection/>
    </xf>
    <xf numFmtId="0" fontId="21" fillId="2" borderId="38" xfId="0" applyFont="1" applyBorder="1" applyProtection="1">
      <protection/>
    </xf>
    <xf numFmtId="0" fontId="9" fillId="2" borderId="50" xfId="0" applyFont="1" applyBorder="1" applyAlignment="1" applyProtection="1">
      <alignment horizontal="center"/>
      <protection/>
    </xf>
    <xf numFmtId="17" fontId="9" fillId="2" borderId="50" xfId="0" applyNumberFormat="1" applyFont="1" applyBorder="1" applyAlignment="1" applyProtection="1">
      <alignment horizontal="center"/>
      <protection/>
    </xf>
    <xf numFmtId="10" fontId="9" fillId="2" borderId="50" xfId="0" applyNumberFormat="1" applyFont="1" applyBorder="1" applyAlignment="1" applyProtection="1">
      <alignment horizontal="centerContinuous"/>
      <protection/>
    </xf>
    <xf numFmtId="7" fontId="9" fillId="2" borderId="50" xfId="0" applyNumberFormat="1" applyFont="1" applyBorder="1" applyAlignment="1" applyProtection="1">
      <alignment horizontal="center"/>
      <protection/>
    </xf>
    <xf numFmtId="0" fontId="21" fillId="2" borderId="52" xfId="0" applyFont="1" applyBorder="1" applyAlignment="1" applyProtection="1">
      <alignment horizontal="center"/>
      <protection/>
    </xf>
    <xf numFmtId="0" fontId="21" fillId="2" borderId="19" xfId="0" applyFont="1" applyBorder="1" applyProtection="1">
      <protection/>
    </xf>
    <xf numFmtId="0" fontId="21" fillId="2" borderId="32" xfId="0" applyFont="1" applyBorder="1" applyProtection="1">
      <protection/>
    </xf>
    <xf numFmtId="0" fontId="21" fillId="2" borderId="44" xfId="0" applyFont="1" applyBorder="1" applyProtection="1">
      <protection/>
    </xf>
    <xf numFmtId="0" fontId="9" fillId="2" borderId="8" xfId="0" applyFont="1" applyBorder="1" applyAlignment="1" applyProtection="1">
      <alignment horizontal="center"/>
      <protection/>
    </xf>
    <xf numFmtId="3" fontId="9" fillId="2" borderId="8" xfId="0" applyNumberFormat="1" applyFont="1" applyBorder="1" applyAlignment="1" applyProtection="1">
      <alignment horizontal="center"/>
      <protection/>
    </xf>
    <xf numFmtId="7" fontId="9" fillId="2" borderId="8" xfId="0" applyNumberFormat="1" applyFont="1" applyBorder="1" applyAlignment="1" applyProtection="1">
      <alignment horizontal="centerContinuous"/>
      <protection/>
    </xf>
    <xf numFmtId="7" fontId="9" fillId="2" borderId="8" xfId="0" applyNumberFormat="1" applyFont="1" applyBorder="1" applyAlignment="1" applyProtection="1">
      <alignment horizontal="center"/>
      <protection/>
    </xf>
    <xf numFmtId="0" fontId="21" fillId="2" borderId="6" xfId="0" applyFont="1" applyBorder="1" applyAlignment="1" applyProtection="1">
      <alignment horizontal="center"/>
      <protection/>
    </xf>
    <xf numFmtId="7" fontId="9" fillId="2" borderId="6" xfId="0" applyNumberFormat="1" applyFont="1" applyBorder="1" applyAlignment="1" applyProtection="1">
      <alignment horizontal="centerContinuous"/>
      <protection/>
    </xf>
    <xf numFmtId="7" fontId="9" fillId="2" borderId="3" xfId="0" applyNumberFormat="1" applyFont="1" applyBorder="1" applyAlignment="1" applyProtection="1">
      <alignment horizontal="centerContinuous"/>
      <protection/>
    </xf>
    <xf numFmtId="0" fontId="9" fillId="2" borderId="6" xfId="0" applyFont="1" applyBorder="1" applyAlignment="1" applyProtection="1">
      <alignment horizontal="center"/>
      <protection/>
    </xf>
    <xf numFmtId="0" fontId="15" fillId="0" borderId="4" xfId="0" applyFont="1" applyFill="1" applyBorder="1" applyAlignment="1" applyProtection="1">
      <alignment horizontal="right"/>
      <protection/>
    </xf>
    <xf numFmtId="17" fontId="15" fillId="0" borderId="12" xfId="0" applyNumberFormat="1" applyFont="1" applyFill="1" applyBorder="1" applyAlignment="1" applyProtection="1">
      <alignment horizontal="left"/>
      <protection/>
    </xf>
    <xf numFmtId="10" fontId="18" fillId="0" borderId="12" xfId="0" applyNumberFormat="1" applyFont="1" applyFill="1" applyBorder="1" applyAlignment="1" applyProtection="1">
      <alignment horizontal="right"/>
      <protection/>
    </xf>
    <xf numFmtId="17" fontId="18" fillId="0" borderId="0" xfId="0" applyNumberFormat="1" applyFont="1" applyFill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 applyProtection="1">
      <alignment horizontal="right"/>
      <protection/>
    </xf>
    <xf numFmtId="0" fontId="15" fillId="0" borderId="12" xfId="0" applyFont="1" applyFill="1" applyBorder="1" applyAlignment="1" applyProtection="1">
      <alignment horizontal="right"/>
      <protection/>
    </xf>
    <xf numFmtId="17" fontId="15" fillId="0" borderId="12" xfId="0" applyNumberFormat="1" applyFont="1" applyFill="1" applyBorder="1" applyAlignment="1" applyProtection="1">
      <alignment horizontal="center"/>
      <protection/>
    </xf>
    <xf numFmtId="0" fontId="15" fillId="0" borderId="12" xfId="0" applyFont="1" applyFill="1" applyBorder="1" applyProtection="1">
      <protection/>
    </xf>
    <xf numFmtId="5" fontId="2" fillId="2" borderId="7" xfId="0" applyNumberFormat="1" applyFont="1" applyFill="1" applyBorder="1" applyProtection="1">
      <protection/>
    </xf>
    <xf numFmtId="5" fontId="4" fillId="2" borderId="0" xfId="0" applyNumberFormat="1" applyFont="1" applyFill="1" applyBorder="1" applyAlignment="1" applyProtection="1">
      <alignment horizontal="center"/>
      <protection/>
    </xf>
    <xf numFmtId="5" fontId="4" fillId="2" borderId="7" xfId="0" applyNumberFormat="1" applyFont="1" applyFill="1" applyBorder="1" applyAlignment="1" applyProtection="1">
      <alignment horizontal="center"/>
      <protection/>
    </xf>
    <xf numFmtId="5" fontId="4" fillId="0" borderId="0" xfId="0" applyNumberFormat="1" applyFont="1" applyFill="1" applyBorder="1" applyAlignment="1" applyProtection="1">
      <alignment horizontal="center"/>
      <protection/>
    </xf>
    <xf numFmtId="5" fontId="4" fillId="0" borderId="7" xfId="0" applyNumberFormat="1" applyFont="1" applyFill="1" applyBorder="1" applyAlignment="1" applyProtection="1">
      <alignment horizontal="center"/>
      <protection/>
    </xf>
    <xf numFmtId="0" fontId="2" fillId="1" borderId="9" xfId="0" applyFont="1" applyFill="1" applyBorder="1" applyAlignment="1" applyProtection="1">
      <alignment horizontal="centerContinuous"/>
      <protection/>
    </xf>
    <xf numFmtId="0" fontId="2" fillId="1" borderId="10" xfId="0" applyFont="1" applyFill="1" applyBorder="1" applyAlignment="1" applyProtection="1">
      <alignment horizontal="centerContinuous"/>
      <protection/>
    </xf>
    <xf numFmtId="5" fontId="2" fillId="1" borderId="10" xfId="0" applyNumberFormat="1" applyFont="1" applyFill="1" applyBorder="1" applyAlignment="1" applyProtection="1">
      <alignment horizontal="centerContinuous"/>
      <protection/>
    </xf>
    <xf numFmtId="0" fontId="2" fillId="1" borderId="11" xfId="0" applyFont="1" applyFill="1" applyBorder="1" applyAlignment="1" applyProtection="1">
      <alignment horizontal="centerContinuous"/>
      <protection/>
    </xf>
    <xf numFmtId="0" fontId="6" fillId="2" borderId="59" xfId="0" applyFont="1" applyBorder="1" applyAlignment="1" applyProtection="1">
      <alignment horizontal="centerContinuous"/>
      <protection/>
    </xf>
    <xf numFmtId="0" fontId="6" fillId="2" borderId="35" xfId="0" applyFont="1" applyBorder="1" applyAlignment="1" applyProtection="1">
      <alignment horizontal="centerContinuous"/>
      <protection/>
    </xf>
    <xf numFmtId="0" fontId="0" fillId="2" borderId="51" xfId="0" applyBorder="1" applyProtection="1">
      <protection/>
    </xf>
    <xf numFmtId="0" fontId="5" fillId="2" borderId="50" xfId="0" applyFont="1" applyBorder="1" applyAlignment="1" applyProtection="1">
      <alignment horizontal="centerContinuous"/>
      <protection/>
    </xf>
    <xf numFmtId="5" fontId="6" fillId="2" borderId="35" xfId="0" applyNumberFormat="1" applyFont="1" applyBorder="1" applyAlignment="1" applyProtection="1">
      <alignment horizontal="centerContinuous"/>
      <protection/>
    </xf>
    <xf numFmtId="0" fontId="0" fillId="2" borderId="51" xfId="0" applyBorder="1" applyAlignment="1" applyProtection="1">
      <alignment horizontal="centerContinuous"/>
      <protection/>
    </xf>
    <xf numFmtId="0" fontId="6" fillId="2" borderId="52" xfId="0" applyFont="1" applyBorder="1" applyAlignment="1" applyProtection="1">
      <alignment horizontal="center"/>
      <protection/>
    </xf>
    <xf numFmtId="0" fontId="6" fillId="2" borderId="60" xfId="0" applyFont="1" applyBorder="1" applyAlignment="1" applyProtection="1">
      <alignment horizontal="center"/>
      <protection/>
    </xf>
    <xf numFmtId="0" fontId="6" fillId="2" borderId="61" xfId="0" applyFont="1" applyBorder="1" applyAlignment="1" applyProtection="1">
      <alignment horizontal="centerContinuous"/>
      <protection/>
    </xf>
    <xf numFmtId="0" fontId="6" fillId="2" borderId="12" xfId="0" applyFont="1" applyBorder="1" applyAlignment="1" applyProtection="1">
      <alignment horizontal="centerContinuous"/>
      <protection/>
    </xf>
    <xf numFmtId="0" fontId="0" fillId="2" borderId="47" xfId="0" applyBorder="1" applyProtection="1">
      <protection/>
    </xf>
    <xf numFmtId="0" fontId="5" fillId="2" borderId="16" xfId="0" applyFont="1" applyBorder="1" applyAlignment="1" applyProtection="1">
      <alignment horizontal="center"/>
      <protection/>
    </xf>
    <xf numFmtId="0" fontId="5" fillId="2" borderId="12" xfId="0" applyFont="1" applyBorder="1" applyAlignment="1" applyProtection="1">
      <alignment horizontal="centerContinuous"/>
      <protection/>
    </xf>
    <xf numFmtId="0" fontId="9" fillId="2" borderId="47" xfId="0" applyFont="1" applyBorder="1" applyAlignment="1" applyProtection="1">
      <alignment horizontal="centerContinuous"/>
      <protection/>
    </xf>
    <xf numFmtId="0" fontId="6" fillId="2" borderId="17" xfId="0" applyFont="1" applyBorder="1" applyAlignment="1" applyProtection="1">
      <alignment horizontal="center"/>
      <protection/>
    </xf>
    <xf numFmtId="0" fontId="6" fillId="2" borderId="62" xfId="0" applyFont="1" applyBorder="1" applyAlignment="1" applyProtection="1">
      <alignment horizontal="center"/>
      <protection/>
    </xf>
    <xf numFmtId="0" fontId="0" fillId="2" borderId="63" xfId="0" applyBorder="1" applyAlignment="1" applyProtection="1">
      <alignment horizontal="right"/>
      <protection/>
    </xf>
    <xf numFmtId="0" fontId="3" fillId="1" borderId="27" xfId="0" applyFont="1" applyFill="1" applyBorder="1" applyAlignment="1" applyProtection="1">
      <alignment horizontal="centerContinuous"/>
      <protection/>
    </xf>
    <xf numFmtId="0" fontId="5" fillId="1" borderId="28" xfId="0" applyFont="1" applyFill="1" applyBorder="1" applyAlignment="1" applyProtection="1">
      <alignment horizontal="centerContinuous"/>
      <protection/>
    </xf>
    <xf numFmtId="0" fontId="5" fillId="1" borderId="29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2" borderId="25" xfId="0" applyFont="1" applyBorder="1" applyAlignment="1" applyProtection="1">
      <alignment horizontal="centerContinuous"/>
      <protection/>
    </xf>
    <xf numFmtId="0" fontId="6" fillId="2" borderId="3" xfId="0" applyFont="1" applyBorder="1" applyAlignment="1" applyProtection="1">
      <alignment horizontal="centerContinuous"/>
      <protection/>
    </xf>
    <xf numFmtId="5" fontId="6" fillId="2" borderId="3" xfId="0" applyNumberFormat="1" applyFont="1" applyBorder="1" applyAlignment="1" applyProtection="1">
      <alignment horizontal="centerContinuous"/>
      <protection/>
    </xf>
    <xf numFmtId="0" fontId="6" fillId="2" borderId="64" xfId="0" applyFont="1" applyBorder="1" applyAlignment="1" applyProtection="1">
      <alignment horizontal="centerContinuous"/>
      <protection/>
    </xf>
    <xf numFmtId="0" fontId="6" fillId="2" borderId="51" xfId="0" applyFont="1" applyBorder="1" applyAlignment="1" applyProtection="1">
      <alignment horizontal="centerContinuous"/>
      <protection/>
    </xf>
    <xf numFmtId="0" fontId="6" fillId="2" borderId="50" xfId="0" applyFont="1" applyBorder="1" applyAlignment="1" applyProtection="1">
      <alignment horizontal="centerContinuous"/>
      <protection/>
    </xf>
    <xf numFmtId="0" fontId="6" fillId="2" borderId="26" xfId="0" applyFont="1" applyBorder="1" applyAlignment="1" applyProtection="1">
      <alignment horizontal="centerContinuous"/>
      <protection/>
    </xf>
    <xf numFmtId="0" fontId="6" fillId="2" borderId="47" xfId="0" applyFont="1" applyBorder="1" applyAlignment="1" applyProtection="1">
      <alignment horizontal="centerContinuous"/>
      <protection/>
    </xf>
    <xf numFmtId="0" fontId="6" fillId="2" borderId="16" xfId="0" applyFont="1" applyBorder="1" applyAlignment="1" applyProtection="1">
      <alignment horizontal="centerContinuous"/>
      <protection/>
    </xf>
    <xf numFmtId="0" fontId="0" fillId="2" borderId="47" xfId="0" applyBorder="1" applyAlignment="1" applyProtection="1">
      <alignment horizontal="centerContinuous"/>
      <protection/>
    </xf>
    <xf numFmtId="0" fontId="0" fillId="2" borderId="1" xfId="0" applyFill="1" applyBorder="1" applyProtection="1">
      <protection/>
    </xf>
    <xf numFmtId="0" fontId="0" fillId="2" borderId="0" xfId="0" applyFill="1" applyBorder="1" applyProtection="1"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0" fillId="2" borderId="5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2" xfId="0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Continuous"/>
      <protection/>
    </xf>
    <xf numFmtId="0" fontId="6" fillId="2" borderId="52" xfId="0" applyFont="1" applyBorder="1" applyAlignment="1" applyProtection="1">
      <alignment horizontal="center"/>
      <protection/>
    </xf>
    <xf numFmtId="0" fontId="6" fillId="2" borderId="61" xfId="0" applyFont="1" applyBorder="1" applyAlignment="1" applyProtection="1">
      <alignment horizontal="left"/>
      <protection/>
    </xf>
    <xf numFmtId="0" fontId="0" fillId="0" borderId="5" xfId="0" applyFill="1" applyBorder="1" applyProtection="1">
      <protection/>
    </xf>
    <xf numFmtId="0" fontId="3" fillId="0" borderId="2" xfId="0" applyFont="1" applyFill="1" applyBorder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 horizontal="centerContinuous"/>
      <protection/>
    </xf>
    <xf numFmtId="0" fontId="3" fillId="1" borderId="65" xfId="0" applyFont="1" applyFill="1" applyBorder="1" applyAlignment="1" applyProtection="1">
      <alignment horizontal="centerContinuous"/>
      <protection/>
    </xf>
    <xf numFmtId="0" fontId="5" fillId="1" borderId="66" xfId="0" applyFont="1" applyFill="1" applyBorder="1" applyAlignment="1" applyProtection="1">
      <alignment horizontal="centerContinuous"/>
      <protection/>
    </xf>
    <xf numFmtId="0" fontId="4" fillId="2" borderId="0" xfId="0" applyFont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left"/>
      <protection/>
    </xf>
    <xf numFmtId="17" fontId="15" fillId="0" borderId="0" xfId="0" applyNumberFormat="1" applyFont="1" applyFill="1" applyBorder="1" applyAlignment="1" applyProtection="1">
      <alignment horizontal="left"/>
      <protection/>
    </xf>
    <xf numFmtId="7" fontId="18" fillId="2" borderId="0" xfId="0" applyNumberFormat="1" applyFont="1" applyBorder="1" applyProtection="1"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8" fillId="2" borderId="47" xfId="0" applyFont="1" applyBorder="1" applyProtection="1">
      <protection/>
    </xf>
    <xf numFmtId="0" fontId="18" fillId="2" borderId="32" xfId="0" applyFont="1" applyBorder="1" applyProtection="1">
      <protection/>
    </xf>
    <xf numFmtId="0" fontId="18" fillId="0" borderId="19" xfId="0" applyFont="1" applyFill="1" applyBorder="1" applyProtection="1">
      <protection/>
    </xf>
    <xf numFmtId="0" fontId="9" fillId="2" borderId="12" xfId="0" applyFont="1" applyBorder="1" applyAlignment="1" applyProtection="1">
      <alignment horizontal="center"/>
      <protection/>
    </xf>
    <xf numFmtId="7" fontId="9" fillId="2" borderId="12" xfId="0" applyNumberFormat="1" applyFont="1" applyBorder="1" applyAlignment="1" applyProtection="1">
      <alignment horizontal="centerContinuous"/>
      <protection/>
    </xf>
    <xf numFmtId="7" fontId="9" fillId="2" borderId="12" xfId="0" applyNumberFormat="1" applyFont="1" applyBorder="1" applyAlignment="1" applyProtection="1">
      <alignment horizontal="center"/>
      <protection/>
    </xf>
    <xf numFmtId="7" fontId="18" fillId="0" borderId="12" xfId="0" applyNumberFormat="1" applyFont="1" applyFill="1" applyBorder="1" applyProtection="1">
      <protection/>
    </xf>
    <xf numFmtId="7" fontId="9" fillId="0" borderId="12" xfId="0" applyNumberFormat="1" applyFont="1" applyFill="1" applyBorder="1" applyProtection="1">
      <protection/>
    </xf>
    <xf numFmtId="0" fontId="20" fillId="2" borderId="12" xfId="0" applyFont="1" applyBorder="1" applyProtection="1">
      <protection/>
    </xf>
    <xf numFmtId="0" fontId="18" fillId="0" borderId="32" xfId="0" applyFont="1" applyFill="1" applyBorder="1" applyProtection="1">
      <protection/>
    </xf>
    <xf numFmtId="3" fontId="18" fillId="0" borderId="33" xfId="0" applyNumberFormat="1" applyFont="1" applyFill="1" applyBorder="1" applyAlignment="1" applyProtection="1">
      <alignment horizontal="right"/>
      <protection/>
    </xf>
    <xf numFmtId="0" fontId="15" fillId="0" borderId="37" xfId="0" applyFont="1" applyFill="1" applyBorder="1" applyAlignment="1" applyProtection="1">
      <alignment horizontal="center"/>
      <protection/>
    </xf>
    <xf numFmtId="7" fontId="15" fillId="0" borderId="12" xfId="0" applyNumberFormat="1" applyFont="1" applyFill="1" applyBorder="1" applyProtection="1">
      <protection/>
    </xf>
    <xf numFmtId="0" fontId="15" fillId="0" borderId="38" xfId="0" applyFont="1" applyFill="1" applyBorder="1" applyAlignment="1" applyProtection="1">
      <alignment horizontal="center"/>
      <protection/>
    </xf>
    <xf numFmtId="0" fontId="15" fillId="0" borderId="51" xfId="0" applyFont="1" applyFill="1" applyBorder="1" applyAlignment="1" applyProtection="1">
      <alignment horizontal="center"/>
      <protection/>
    </xf>
    <xf numFmtId="0" fontId="18" fillId="2" borderId="51" xfId="0" applyFont="1" applyBorder="1" applyProtection="1">
      <protection/>
    </xf>
    <xf numFmtId="0" fontId="15" fillId="0" borderId="35" xfId="0" applyFont="1" applyFill="1" applyBorder="1" applyAlignment="1" applyProtection="1">
      <alignment horizontal="center"/>
      <protection/>
    </xf>
    <xf numFmtId="7" fontId="18" fillId="2" borderId="12" xfId="0" applyNumberFormat="1" applyFont="1" applyBorder="1" applyAlignment="1" applyProtection="1">
      <alignment horizontal="centerContinuous"/>
      <protection/>
    </xf>
    <xf numFmtId="7" fontId="18" fillId="2" borderId="12" xfId="0" applyNumberFormat="1" applyFont="1" applyBorder="1" applyAlignment="1" applyProtection="1">
      <alignment horizontal="center"/>
      <protection/>
    </xf>
    <xf numFmtId="3" fontId="15" fillId="2" borderId="12" xfId="0" applyNumberFormat="1" applyFont="1" applyBorder="1" applyAlignment="1" applyProtection="1">
      <alignment horizontal="left"/>
      <protection/>
    </xf>
    <xf numFmtId="0" fontId="18" fillId="3" borderId="38" xfId="0" applyFont="1" applyFill="1" applyBorder="1" applyAlignment="1" applyProtection="1">
      <alignment horizontal="center"/>
      <protection/>
    </xf>
    <xf numFmtId="10" fontId="18" fillId="3" borderId="35" xfId="0" applyNumberFormat="1" applyFont="1" applyFill="1" applyBorder="1" applyAlignment="1" applyProtection="1">
      <alignment horizontal="center"/>
      <protection/>
    </xf>
    <xf numFmtId="3" fontId="18" fillId="3" borderId="51" xfId="0" applyNumberFormat="1" applyFont="1" applyFill="1" applyBorder="1" applyAlignment="1" applyProtection="1">
      <alignment horizontal="right"/>
      <protection/>
    </xf>
    <xf numFmtId="0" fontId="18" fillId="3" borderId="52" xfId="0" applyFont="1" applyFill="1" applyBorder="1" applyAlignment="1" applyProtection="1">
      <alignment horizontal="center"/>
      <protection/>
    </xf>
    <xf numFmtId="3" fontId="15" fillId="3" borderId="52" xfId="0" applyNumberFormat="1" applyFont="1" applyFill="1" applyBorder="1" applyAlignment="1" applyProtection="1">
      <alignment horizontal="left"/>
      <protection/>
    </xf>
    <xf numFmtId="3" fontId="15" fillId="0" borderId="12" xfId="0" applyNumberFormat="1" applyFont="1" applyFill="1" applyBorder="1" applyProtection="1">
      <protection/>
    </xf>
    <xf numFmtId="10" fontId="18" fillId="2" borderId="12" xfId="0" applyNumberFormat="1" applyFont="1" applyBorder="1" applyAlignment="1" applyProtection="1">
      <alignment horizontal="centerContinuous"/>
      <protection/>
    </xf>
    <xf numFmtId="0" fontId="18" fillId="2" borderId="32" xfId="0" applyFont="1" applyBorder="1" applyProtection="1">
      <protection locked="0"/>
    </xf>
    <xf numFmtId="0" fontId="18" fillId="3" borderId="32" xfId="0" applyFont="1" applyFill="1" applyBorder="1" applyAlignment="1" applyProtection="1">
      <alignment horizontal="center"/>
      <protection locked="0"/>
    </xf>
    <xf numFmtId="10" fontId="18" fillId="3" borderId="16" xfId="0" applyNumberFormat="1" applyFont="1" applyFill="1" applyBorder="1" applyAlignment="1" applyProtection="1">
      <alignment horizontal="center"/>
      <protection locked="0"/>
    </xf>
    <xf numFmtId="0" fontId="18" fillId="3" borderId="67" xfId="0" applyFont="1" applyFill="1" applyBorder="1" applyAlignment="1" applyProtection="1">
      <alignment horizontal="center"/>
      <protection locked="0"/>
    </xf>
    <xf numFmtId="10" fontId="18" fillId="3" borderId="17" xfId="0" applyNumberFormat="1" applyFont="1" applyFill="1" applyBorder="1" applyAlignment="1" applyProtection="1">
      <alignment horizontal="center"/>
      <protection locked="0"/>
    </xf>
    <xf numFmtId="3" fontId="18" fillId="3" borderId="17" xfId="0" applyNumberFormat="1" applyFont="1" applyFill="1" applyBorder="1" applyAlignment="1" applyProtection="1">
      <alignment horizontal="right"/>
      <protection locked="0"/>
    </xf>
    <xf numFmtId="0" fontId="18" fillId="0" borderId="19" xfId="0" applyFont="1" applyFill="1" applyBorder="1" applyAlignment="1" applyProtection="1">
      <alignment horizontal="left"/>
      <protection/>
    </xf>
    <xf numFmtId="0" fontId="18" fillId="2" borderId="19" xfId="0" applyFont="1" applyBorder="1" applyAlignment="1" applyProtection="1">
      <alignment horizontal="left"/>
      <protection/>
    </xf>
    <xf numFmtId="3" fontId="18" fillId="2" borderId="33" xfId="0" applyNumberFormat="1" applyFont="1" applyBorder="1" applyProtection="1">
      <protection locked="0"/>
    </xf>
    <xf numFmtId="10" fontId="15" fillId="3" borderId="36" xfId="0" applyNumberFormat="1" applyFont="1" applyFill="1" applyBorder="1" applyAlignment="1" applyProtection="1">
      <alignment/>
      <protection/>
    </xf>
    <xf numFmtId="0" fontId="15" fillId="2" borderId="50" xfId="0" applyFont="1" applyBorder="1" applyProtection="1">
      <protection/>
    </xf>
    <xf numFmtId="10" fontId="15" fillId="3" borderId="16" xfId="0" applyNumberFormat="1" applyFont="1" applyFill="1" applyBorder="1" applyAlignment="1" applyProtection="1">
      <alignment horizontal="center"/>
      <protection locked="0"/>
    </xf>
    <xf numFmtId="10" fontId="15" fillId="3" borderId="50" xfId="0" applyNumberFormat="1" applyFont="1" applyFill="1" applyBorder="1" applyAlignment="1" applyProtection="1">
      <alignment horizontal="center"/>
      <protection/>
    </xf>
    <xf numFmtId="10" fontId="15" fillId="3" borderId="17" xfId="0" applyNumberFormat="1" applyFont="1" applyFill="1" applyBorder="1" applyAlignment="1" applyProtection="1">
      <alignment horizontal="center"/>
      <protection locked="0"/>
    </xf>
    <xf numFmtId="7" fontId="15" fillId="2" borderId="16" xfId="0" applyNumberFormat="1" applyFont="1" applyBorder="1" applyAlignment="1" applyProtection="1">
      <alignment horizontal="centerContinuous"/>
      <protection locked="0"/>
    </xf>
    <xf numFmtId="10" fontId="15" fillId="3" borderId="36" xfId="0" applyNumberFormat="1" applyFont="1" applyFill="1" applyBorder="1" applyAlignment="1" applyProtection="1">
      <alignment horizontal="center"/>
      <protection/>
    </xf>
    <xf numFmtId="0" fontId="15" fillId="2" borderId="16" xfId="0" applyFont="1" applyBorder="1" applyProtection="1">
      <protection locked="0"/>
    </xf>
    <xf numFmtId="0" fontId="15" fillId="2" borderId="36" xfId="0" applyFont="1" applyBorder="1" applyProtection="1">
      <protection/>
    </xf>
    <xf numFmtId="3" fontId="15" fillId="0" borderId="46" xfId="0" applyNumberFormat="1" applyFont="1" applyFill="1" applyBorder="1" applyAlignment="1" applyProtection="1">
      <alignment horizontal="right"/>
      <protection/>
    </xf>
    <xf numFmtId="3" fontId="18" fillId="2" borderId="33" xfId="0" applyNumberFormat="1" applyFont="1" applyBorder="1" applyAlignment="1" applyProtection="1">
      <alignment horizontal="right"/>
      <protection/>
    </xf>
    <xf numFmtId="0" fontId="0" fillId="2" borderId="46" xfId="0" applyBorder="1" applyAlignment="1" applyProtection="1">
      <alignment horizontal="right"/>
      <protection/>
    </xf>
    <xf numFmtId="0" fontId="0" fillId="2" borderId="33" xfId="0" applyBorder="1" applyAlignment="1" applyProtection="1">
      <alignment horizontal="right"/>
      <protection/>
    </xf>
    <xf numFmtId="37" fontId="18" fillId="2" borderId="37" xfId="0" applyNumberFormat="1" applyFont="1" applyBorder="1" applyAlignment="1" applyProtection="1">
      <alignment horizontal="right"/>
      <protection/>
    </xf>
    <xf numFmtId="0" fontId="15" fillId="2" borderId="16" xfId="0" applyFont="1" applyBorder="1" applyAlignment="1" applyProtection="1">
      <alignment horizontal="center"/>
      <protection locked="0"/>
    </xf>
    <xf numFmtId="0" fontId="15" fillId="3" borderId="36" xfId="0" applyFont="1" applyFill="1" applyBorder="1" applyAlignment="1" applyProtection="1">
      <alignment horizontal="center"/>
      <protection/>
    </xf>
    <xf numFmtId="0" fontId="15" fillId="3" borderId="16" xfId="0" applyFont="1" applyFill="1" applyBorder="1" applyAlignment="1" applyProtection="1">
      <alignment horizontal="center"/>
      <protection locked="0"/>
    </xf>
    <xf numFmtId="0" fontId="15" fillId="3" borderId="50" xfId="0" applyFont="1" applyFill="1" applyBorder="1" applyAlignment="1" applyProtection="1">
      <alignment horizontal="center"/>
      <protection/>
    </xf>
    <xf numFmtId="0" fontId="15" fillId="3" borderId="68" xfId="0" applyFont="1" applyFill="1" applyBorder="1" applyAlignment="1" applyProtection="1">
      <alignment horizontal="center"/>
      <protection locked="0"/>
    </xf>
    <xf numFmtId="10" fontId="18" fillId="3" borderId="52" xfId="0" applyNumberFormat="1" applyFont="1" applyFill="1" applyBorder="1" applyAlignment="1" applyProtection="1">
      <alignment horizontal="center"/>
      <protection/>
    </xf>
    <xf numFmtId="10" fontId="18" fillId="2" borderId="16" xfId="0" applyNumberFormat="1" applyFont="1" applyBorder="1" applyAlignment="1" applyProtection="1">
      <alignment horizontal="center"/>
      <protection locked="0"/>
    </xf>
    <xf numFmtId="10" fontId="18" fillId="3" borderId="36" xfId="0" applyNumberFormat="1" applyFont="1" applyFill="1" applyBorder="1" applyAlignment="1" applyProtection="1">
      <alignment horizontal="center"/>
      <protection/>
    </xf>
    <xf numFmtId="10" fontId="18" fillId="3" borderId="16" xfId="0" applyNumberFormat="1" applyFont="1" applyFill="1" applyBorder="1" applyAlignment="1" applyProtection="1">
      <alignment horizontal="center"/>
      <protection locked="0"/>
    </xf>
    <xf numFmtId="10" fontId="18" fillId="2" borderId="36" xfId="0" applyNumberFormat="1" applyFont="1" applyBorder="1" applyAlignment="1" applyProtection="1">
      <alignment horizontal="center"/>
      <protection/>
    </xf>
    <xf numFmtId="10" fontId="0" fillId="2" borderId="50" xfId="0" applyNumberFormat="1" applyBorder="1" applyAlignment="1" applyProtection="1">
      <alignment horizontal="center"/>
      <protection/>
    </xf>
    <xf numFmtId="3" fontId="0" fillId="2" borderId="50" xfId="0" applyNumberFormat="1" applyBorder="1" applyProtection="1">
      <protection/>
    </xf>
    <xf numFmtId="3" fontId="0" fillId="2" borderId="46" xfId="0" applyNumberFormat="1" applyBorder="1" applyProtection="1">
      <protection/>
    </xf>
    <xf numFmtId="3" fontId="18" fillId="3" borderId="16" xfId="0" applyNumberFormat="1" applyFont="1" applyFill="1" applyBorder="1" applyAlignment="1" applyProtection="1">
      <alignment horizontal="right"/>
      <protection locked="0"/>
    </xf>
    <xf numFmtId="3" fontId="18" fillId="2" borderId="17" xfId="0" applyNumberFormat="1" applyFont="1" applyBorder="1" applyAlignment="1" applyProtection="1">
      <alignment horizontal="right"/>
      <protection locked="0"/>
    </xf>
    <xf numFmtId="3" fontId="18" fillId="2" borderId="16" xfId="0" applyNumberFormat="1" applyFont="1" applyBorder="1" applyAlignment="1" applyProtection="1">
      <alignment horizontal="right"/>
      <protection locked="0"/>
    </xf>
    <xf numFmtId="3" fontId="0" fillId="2" borderId="16" xfId="0" applyNumberFormat="1" applyBorder="1" applyAlignment="1" applyProtection="1">
      <alignment horizontal="right"/>
      <protection locked="0"/>
    </xf>
    <xf numFmtId="3" fontId="0" fillId="2" borderId="36" xfId="0" applyNumberFormat="1" applyBorder="1" applyAlignment="1" applyProtection="1">
      <alignment horizontal="right"/>
      <protection/>
    </xf>
    <xf numFmtId="0" fontId="20" fillId="2" borderId="69" xfId="0" applyFont="1" applyBorder="1" applyProtection="1">
      <protection/>
    </xf>
    <xf numFmtId="3" fontId="20" fillId="2" borderId="67" xfId="0" applyNumberFormat="1" applyFont="1" applyBorder="1" applyProtection="1">
      <protection/>
    </xf>
    <xf numFmtId="3" fontId="20" fillId="2" borderId="57" xfId="0" applyNumberFormat="1" applyFont="1" applyBorder="1" applyProtection="1">
      <protection/>
    </xf>
    <xf numFmtId="3" fontId="20" fillId="2" borderId="67" xfId="0" applyNumberFormat="1" applyFont="1" applyBorder="1" applyProtection="1">
      <protection locked="0"/>
    </xf>
    <xf numFmtId="0" fontId="0" fillId="1" borderId="10" xfId="0" applyFill="1" applyBorder="1" applyAlignment="1" applyProtection="1">
      <alignment horizontal="centerContinuous"/>
      <protection/>
    </xf>
    <xf numFmtId="5" fontId="0" fillId="1" borderId="70" xfId="0" applyNumberFormat="1" applyFill="1" applyBorder="1" applyAlignment="1" applyProtection="1">
      <alignment horizontal="centerContinuous"/>
      <protection/>
    </xf>
    <xf numFmtId="0" fontId="2" fillId="1" borderId="71" xfId="0" applyFont="1" applyFill="1" applyBorder="1" applyAlignment="1" applyProtection="1">
      <alignment horizontal="centerContinuous"/>
      <protection/>
    </xf>
    <xf numFmtId="0" fontId="0" fillId="1" borderId="11" xfId="0" applyFill="1" applyBorder="1" applyAlignment="1" applyProtection="1">
      <alignment horizontal="centerContinuous"/>
      <protection/>
    </xf>
    <xf numFmtId="0" fontId="6" fillId="2" borderId="72" xfId="0" applyFont="1" applyBorder="1" applyAlignment="1" applyProtection="1">
      <alignment horizontal="centerContinuous"/>
      <protection/>
    </xf>
    <xf numFmtId="0" fontId="7" fillId="2" borderId="73" xfId="0" applyFont="1" applyBorder="1" applyAlignment="1" applyProtection="1">
      <alignment horizontal="centerContinuous"/>
      <protection/>
    </xf>
    <xf numFmtId="0" fontId="6" fillId="2" borderId="8" xfId="0" applyFont="1" applyBorder="1" applyAlignment="1" applyProtection="1">
      <alignment horizontal="centerContinuous"/>
      <protection/>
    </xf>
    <xf numFmtId="0" fontId="6" fillId="2" borderId="4" xfId="0" applyFont="1" applyBorder="1" applyAlignment="1" applyProtection="1">
      <alignment horizontal="centerContinuous"/>
      <protection/>
    </xf>
    <xf numFmtId="5" fontId="6" fillId="2" borderId="53" xfId="0" applyNumberFormat="1" applyFont="1" applyBorder="1" applyAlignment="1" applyProtection="1">
      <alignment horizontal="center"/>
      <protection/>
    </xf>
    <xf numFmtId="0" fontId="6" fillId="2" borderId="74" xfId="0" applyFont="1" applyBorder="1" applyAlignment="1" applyProtection="1">
      <alignment horizontal="centerContinuous"/>
      <protection/>
    </xf>
    <xf numFmtId="0" fontId="6" fillId="2" borderId="73" xfId="0" applyFont="1" applyBorder="1" applyAlignment="1" applyProtection="1">
      <alignment horizontal="centerContinuous"/>
      <protection/>
    </xf>
    <xf numFmtId="0" fontId="6" fillId="2" borderId="75" xfId="0" applyFont="1" applyBorder="1" applyAlignment="1" applyProtection="1">
      <alignment horizontal="center"/>
      <protection/>
    </xf>
    <xf numFmtId="0" fontId="6" fillId="2" borderId="76" xfId="0" applyFont="1" applyBorder="1" applyAlignment="1" applyProtection="1">
      <alignment horizontal="center"/>
      <protection/>
    </xf>
    <xf numFmtId="0" fontId="5" fillId="2" borderId="0" xfId="0" applyFont="1" applyProtection="1">
      <protection/>
    </xf>
    <xf numFmtId="0" fontId="0" fillId="1" borderId="77" xfId="0" applyFill="1" applyBorder="1" applyAlignment="1" applyProtection="1">
      <alignment horizontal="right"/>
      <protection/>
    </xf>
    <xf numFmtId="0" fontId="0" fillId="1" borderId="78" xfId="0" applyFill="1" applyBorder="1" applyProtection="1">
      <protection/>
    </xf>
    <xf numFmtId="0" fontId="0" fillId="1" borderId="28" xfId="0" applyFill="1" applyBorder="1" applyAlignment="1" applyProtection="1">
      <alignment horizontal="centerContinuous"/>
      <protection/>
    </xf>
    <xf numFmtId="0" fontId="0" fillId="1" borderId="29" xfId="0" applyFill="1" applyBorder="1" applyAlignment="1" applyProtection="1">
      <alignment horizontal="centerContinuous"/>
      <protection/>
    </xf>
    <xf numFmtId="0" fontId="2" fillId="1" borderId="13" xfId="0" applyFont="1" applyFill="1" applyBorder="1" applyAlignment="1" applyProtection="1">
      <alignment horizontal="centerContinuous"/>
      <protection/>
    </xf>
    <xf numFmtId="0" fontId="2" fillId="1" borderId="14" xfId="0" applyFont="1" applyFill="1" applyBorder="1" applyAlignment="1" applyProtection="1">
      <alignment horizontal="centerContinuous"/>
      <protection/>
    </xf>
    <xf numFmtId="5" fontId="2" fillId="1" borderId="14" xfId="0" applyNumberFormat="1" applyFont="1" applyFill="1" applyBorder="1" applyAlignment="1" applyProtection="1">
      <alignment horizontal="centerContinuous"/>
      <protection/>
    </xf>
    <xf numFmtId="0" fontId="2" fillId="1" borderId="15" xfId="0" applyFont="1" applyFill="1" applyBorder="1" applyAlignment="1" applyProtection="1">
      <alignment horizontal="centerContinuous"/>
      <protection/>
    </xf>
    <xf numFmtId="0" fontId="2" fillId="2" borderId="0" xfId="0" applyFont="1" applyProtection="1">
      <protection/>
    </xf>
    <xf numFmtId="0" fontId="6" fillId="2" borderId="25" xfId="0" applyFont="1" applyBorder="1" applyAlignment="1" applyProtection="1">
      <alignment horizontal="centerContinuous"/>
      <protection/>
    </xf>
    <xf numFmtId="5" fontId="6" fillId="2" borderId="6" xfId="0" applyNumberFormat="1" applyFont="1" applyBorder="1" applyAlignment="1" applyProtection="1">
      <alignment horizontal="center"/>
      <protection/>
    </xf>
    <xf numFmtId="0" fontId="5" fillId="1" borderId="25" xfId="0" applyFont="1" applyFill="1" applyBorder="1" applyAlignment="1" applyProtection="1">
      <alignment horizontal="centerContinuous"/>
      <protection/>
    </xf>
    <xf numFmtId="0" fontId="5" fillId="1" borderId="3" xfId="0" applyFont="1" applyFill="1" applyBorder="1" applyAlignment="1" applyProtection="1">
      <alignment horizontal="centerContinuous"/>
      <protection/>
    </xf>
    <xf numFmtId="5" fontId="0" fillId="1" borderId="4" xfId="0" applyNumberFormat="1" applyFill="1" applyBorder="1" applyAlignment="1" applyProtection="1">
      <alignment horizontal="centerContinuous"/>
      <protection/>
    </xf>
    <xf numFmtId="0" fontId="6" fillId="2" borderId="6" xfId="0" applyFont="1" applyBorder="1" applyAlignment="1" applyProtection="1">
      <alignment horizontal="center"/>
      <protection/>
    </xf>
    <xf numFmtId="0" fontId="6" fillId="2" borderId="79" xfId="0" applyFont="1" applyBorder="1" applyAlignment="1" applyProtection="1">
      <alignment horizontal="center"/>
      <protection/>
    </xf>
    <xf numFmtId="0" fontId="5" fillId="1" borderId="63" xfId="0" applyFont="1" applyFill="1" applyBorder="1" applyAlignment="1" applyProtection="1">
      <alignment horizontal="centerContinuous"/>
      <protection/>
    </xf>
    <xf numFmtId="0" fontId="5" fillId="1" borderId="6" xfId="0" applyFont="1" applyFill="1" applyBorder="1" applyAlignment="1" applyProtection="1">
      <alignment horizontal="centerContinuous"/>
      <protection/>
    </xf>
    <xf numFmtId="0" fontId="0" fillId="1" borderId="6" xfId="0" applyFill="1" applyBorder="1" applyAlignment="1" applyProtection="1">
      <alignment horizontal="centerContinuous"/>
      <protection/>
    </xf>
    <xf numFmtId="5" fontId="0" fillId="1" borderId="6" xfId="0" applyNumberFormat="1" applyFill="1" applyBorder="1" applyAlignment="1" applyProtection="1">
      <alignment horizontal="centerContinuous"/>
      <protection/>
    </xf>
    <xf numFmtId="0" fontId="0" fillId="2" borderId="1" xfId="0" applyBorder="1" applyAlignment="1" applyProtection="1">
      <alignment horizontal="right"/>
      <protection/>
    </xf>
    <xf numFmtId="5" fontId="0" fillId="2" borderId="0" xfId="0" applyNumberFormat="1" applyBorder="1" applyProtection="1">
      <protection/>
    </xf>
    <xf numFmtId="0" fontId="5" fillId="1" borderId="27" xfId="0" applyFont="1" applyFill="1" applyBorder="1" applyAlignment="1" applyProtection="1">
      <alignment horizontal="centerContinuous"/>
      <protection/>
    </xf>
    <xf numFmtId="5" fontId="6" fillId="2" borderId="8" xfId="0" applyNumberFormat="1" applyFont="1" applyBorder="1" applyAlignment="1" applyProtection="1">
      <alignment horizontal="centerContinuous"/>
      <protection/>
    </xf>
    <xf numFmtId="0" fontId="6" fillId="2" borderId="0" xfId="0" applyFont="1" applyBorder="1" applyAlignment="1" applyProtection="1">
      <alignment horizontal="center"/>
      <protection/>
    </xf>
    <xf numFmtId="5" fontId="0" fillId="0" borderId="0" xfId="0" applyNumberFormat="1" applyFill="1" applyBorder="1" applyAlignment="1" applyProtection="1">
      <alignment/>
      <protection/>
    </xf>
    <xf numFmtId="5" fontId="6" fillId="2" borderId="4" xfId="0" applyNumberFormat="1" applyFont="1" applyBorder="1" applyAlignment="1" applyProtection="1">
      <alignment horizontal="centerContinuous"/>
      <protection/>
    </xf>
    <xf numFmtId="0" fontId="0" fillId="2" borderId="5" xfId="0" applyBorder="1" applyAlignment="1" applyProtection="1">
      <alignment horizontal="right"/>
      <protection/>
    </xf>
    <xf numFmtId="5" fontId="0" fillId="2" borderId="2" xfId="0" applyNumberFormat="1" applyBorder="1" applyProtection="1">
      <protection/>
    </xf>
    <xf numFmtId="0" fontId="5" fillId="1" borderId="80" xfId="0" applyFont="1" applyFill="1" applyBorder="1" applyAlignment="1" applyProtection="1">
      <alignment horizontal="centerContinuous"/>
      <protection/>
    </xf>
    <xf numFmtId="0" fontId="0" fillId="2" borderId="0" xfId="0" applyAlignment="1" applyProtection="1">
      <alignment horizontal="right"/>
      <protection/>
    </xf>
    <xf numFmtId="5" fontId="0" fillId="2" borderId="0" xfId="0" applyNumberFormat="1" applyProtection="1">
      <protection/>
    </xf>
    <xf numFmtId="0" fontId="3" fillId="1" borderId="28" xfId="0" applyFont="1" applyFill="1" applyBorder="1" applyAlignment="1" applyProtection="1">
      <alignment horizontal="centerContinuous"/>
      <protection/>
    </xf>
    <xf numFmtId="165" fontId="18" fillId="0" borderId="32" xfId="0" applyNumberFormat="1" applyFont="1" applyFill="1" applyBorder="1" applyProtection="1">
      <protection/>
    </xf>
    <xf numFmtId="0" fontId="9" fillId="2" borderId="12" xfId="0" applyFont="1" applyBorder="1" applyProtection="1">
      <protection/>
    </xf>
    <xf numFmtId="0" fontId="15" fillId="2" borderId="35" xfId="0" applyFont="1" applyBorder="1" applyAlignment="1" applyProtection="1">
      <alignment horizontal="center"/>
      <protection/>
    </xf>
    <xf numFmtId="0" fontId="21" fillId="0" borderId="32" xfId="0" applyFont="1" applyFill="1" applyBorder="1" applyProtection="1">
      <protection/>
    </xf>
    <xf numFmtId="0" fontId="8" fillId="2" borderId="12" xfId="0" applyFont="1" applyBorder="1" applyAlignment="1" applyProtection="1">
      <alignment horizontal="center"/>
      <protection/>
    </xf>
    <xf numFmtId="0" fontId="9" fillId="2" borderId="38" xfId="0" applyFont="1" applyBorder="1" applyProtection="1">
      <protection/>
    </xf>
    <xf numFmtId="0" fontId="7" fillId="2" borderId="35" xfId="0" applyFont="1" applyBorder="1" applyAlignment="1" applyProtection="1">
      <alignment horizontal="center"/>
      <protection/>
    </xf>
    <xf numFmtId="0" fontId="3" fillId="1" borderId="81" xfId="0" applyFont="1" applyFill="1" applyBorder="1" applyAlignment="1" applyProtection="1">
      <alignment horizontal="centerContinuous"/>
      <protection/>
    </xf>
    <xf numFmtId="0" fontId="22" fillId="2" borderId="12" xfId="0" applyFont="1" applyBorder="1" applyAlignment="1" applyProtection="1">
      <alignment horizontal="center"/>
      <protection/>
    </xf>
    <xf numFmtId="3" fontId="18" fillId="3" borderId="34" xfId="0" applyNumberFormat="1" applyFont="1" applyFill="1" applyBorder="1" applyAlignment="1" applyProtection="1">
      <alignment horizontal="right"/>
      <protection/>
    </xf>
    <xf numFmtId="0" fontId="5" fillId="2" borderId="4" xfId="0" applyFont="1" applyBorder="1" applyAlignment="1" applyProtection="1">
      <alignment horizontal="centerContinuous"/>
      <protection/>
    </xf>
    <xf numFmtId="0" fontId="5" fillId="2" borderId="8" xfId="0" applyFont="1" applyBorder="1" applyAlignment="1" applyProtection="1">
      <alignment horizontal="centerContinuous"/>
      <protection/>
    </xf>
    <xf numFmtId="0" fontId="5" fillId="2" borderId="3" xfId="0" applyFont="1" applyBorder="1" applyAlignment="1" applyProtection="1">
      <alignment horizontal="centerContinuous"/>
      <protection/>
    </xf>
    <xf numFmtId="5" fontId="5" fillId="2" borderId="4" xfId="0" applyNumberFormat="1" applyFont="1" applyBorder="1" applyAlignment="1" applyProtection="1">
      <alignment horizontal="centerContinuous"/>
      <protection/>
    </xf>
    <xf numFmtId="0" fontId="5" fillId="2" borderId="6" xfId="0" applyFont="1" applyBorder="1" applyAlignment="1" applyProtection="1">
      <alignment horizontal="center"/>
      <protection/>
    </xf>
    <xf numFmtId="0" fontId="5" fillId="2" borderId="79" xfId="0" applyFont="1" applyBorder="1" applyAlignment="1" applyProtection="1">
      <alignment horizontal="center"/>
      <protection/>
    </xf>
    <xf numFmtId="5" fontId="5" fillId="2" borderId="3" xfId="0" applyNumberFormat="1" applyFont="1" applyBorder="1" applyAlignment="1" applyProtection="1">
      <alignment horizontal="centerContinuous"/>
      <protection/>
    </xf>
    <xf numFmtId="0" fontId="19" fillId="1" borderId="28" xfId="0" applyFont="1" applyFill="1" applyBorder="1" applyAlignment="1" applyProtection="1">
      <alignment horizontal="centerContinuous"/>
      <protection/>
    </xf>
    <xf numFmtId="0" fontId="19" fillId="1" borderId="29" xfId="0" applyFont="1" applyFill="1" applyBorder="1" applyAlignment="1" applyProtection="1">
      <alignment horizontal="centerContinuous"/>
      <protection/>
    </xf>
    <xf numFmtId="0" fontId="5" fillId="2" borderId="59" xfId="0" applyFont="1" applyBorder="1" applyAlignment="1" applyProtection="1">
      <alignment horizontal="centerContinuous"/>
      <protection/>
    </xf>
    <xf numFmtId="0" fontId="5" fillId="2" borderId="51" xfId="0" applyFont="1" applyBorder="1" applyAlignment="1" applyProtection="1">
      <alignment horizontal="centerContinuous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5" fillId="2" borderId="61" xfId="0" applyFont="1" applyBorder="1" applyAlignment="1" applyProtection="1">
      <alignment horizontal="centerContinuous"/>
      <protection/>
    </xf>
    <xf numFmtId="0" fontId="5" fillId="2" borderId="47" xfId="0" applyFont="1" applyBorder="1" applyAlignment="1" applyProtection="1">
      <alignment horizontal="centerContinuous"/>
      <protection/>
    </xf>
    <xf numFmtId="8" fontId="6" fillId="0" borderId="17" xfId="0" applyNumberFormat="1" applyFont="1" applyFill="1" applyBorder="1" applyAlignment="1" applyProtection="1">
      <alignment horizontal="center"/>
      <protection/>
    </xf>
    <xf numFmtId="0" fontId="5" fillId="1" borderId="30" xfId="0" applyFont="1" applyFill="1" applyBorder="1" applyAlignment="1" applyProtection="1">
      <alignment horizontal="centerContinuous"/>
      <protection/>
    </xf>
    <xf numFmtId="0" fontId="0" fillId="1" borderId="30" xfId="0" applyFill="1" applyBorder="1" applyAlignment="1" applyProtection="1">
      <alignment horizontal="centerContinuous"/>
      <protection/>
    </xf>
    <xf numFmtId="0" fontId="5" fillId="2" borderId="52" xfId="0" applyFont="1" applyBorder="1" applyAlignment="1" applyProtection="1">
      <alignment horizontal="center"/>
      <protection/>
    </xf>
    <xf numFmtId="0" fontId="10" fillId="2" borderId="52" xfId="0" applyFont="1" applyBorder="1" applyAlignment="1" applyProtection="1">
      <alignment horizontal="center"/>
      <protection/>
    </xf>
    <xf numFmtId="0" fontId="5" fillId="2" borderId="17" xfId="0" applyFont="1" applyBorder="1" applyAlignment="1" applyProtection="1">
      <alignment horizontal="center"/>
      <protection/>
    </xf>
    <xf numFmtId="0" fontId="10" fillId="2" borderId="17" xfId="0" applyFont="1" applyBorder="1" applyAlignment="1" applyProtection="1">
      <alignment horizontal="center"/>
      <protection/>
    </xf>
    <xf numFmtId="0" fontId="11" fillId="2" borderId="52" xfId="0" applyFont="1" applyBorder="1" applyAlignment="1" applyProtection="1">
      <alignment horizontal="center"/>
      <protection/>
    </xf>
    <xf numFmtId="0" fontId="11" fillId="2" borderId="17" xfId="0" applyFont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Continuous"/>
      <protection/>
    </xf>
    <xf numFmtId="3" fontId="9" fillId="2" borderId="82" xfId="0" applyNumberFormat="1" applyFont="1" applyBorder="1" applyAlignment="1" applyProtection="1">
      <alignment horizontal="center"/>
      <protection/>
    </xf>
    <xf numFmtId="3" fontId="18" fillId="3" borderId="83" xfId="0" applyNumberFormat="1" applyFont="1" applyFill="1" applyBorder="1" applyAlignment="1" applyProtection="1">
      <alignment horizontal="right"/>
      <protection/>
    </xf>
    <xf numFmtId="3" fontId="18" fillId="2" borderId="39" xfId="0" applyNumberFormat="1" applyFont="1" applyBorder="1" applyAlignment="1" applyProtection="1">
      <alignment horizontal="center"/>
      <protection/>
    </xf>
    <xf numFmtId="0" fontId="5" fillId="1" borderId="81" xfId="0" applyFont="1" applyFill="1" applyBorder="1" applyAlignment="1" applyProtection="1">
      <alignment horizontal="centerContinuous"/>
      <protection/>
    </xf>
    <xf numFmtId="3" fontId="18" fillId="2" borderId="34" xfId="0" applyNumberFormat="1" applyFont="1" applyBorder="1" applyAlignment="1" applyProtection="1">
      <alignment horizontal="right"/>
      <protection/>
    </xf>
    <xf numFmtId="0" fontId="6" fillId="3" borderId="6" xfId="0" applyFont="1" applyFill="1" applyBorder="1" applyProtection="1">
      <protection locked="0"/>
    </xf>
    <xf numFmtId="0" fontId="5" fillId="2" borderId="84" xfId="0" applyFont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Continuous"/>
      <protection/>
    </xf>
    <xf numFmtId="0" fontId="5" fillId="2" borderId="52" xfId="0" applyFont="1" applyBorder="1" applyAlignment="1" applyProtection="1">
      <alignment horizontal="center"/>
      <protection/>
    </xf>
    <xf numFmtId="0" fontId="6" fillId="2" borderId="60" xfId="0" applyFont="1" applyBorder="1" applyAlignment="1" applyProtection="1">
      <alignment horizontal="center"/>
      <protection/>
    </xf>
    <xf numFmtId="0" fontId="5" fillId="2" borderId="26" xfId="0" applyFont="1" applyBorder="1" applyAlignment="1" applyProtection="1">
      <alignment horizontal="center"/>
      <protection/>
    </xf>
    <xf numFmtId="0" fontId="5" fillId="2" borderId="86" xfId="0" applyFont="1" applyBorder="1" applyAlignment="1" applyProtection="1">
      <alignment horizontal="centerContinuous"/>
      <protection/>
    </xf>
    <xf numFmtId="0" fontId="5" fillId="2" borderId="17" xfId="0" applyFont="1" applyBorder="1" applyAlignment="1" applyProtection="1">
      <alignment horizontal="centerContinuous"/>
      <protection/>
    </xf>
    <xf numFmtId="0" fontId="5" fillId="2" borderId="17" xfId="0" applyFont="1" applyBorder="1" applyAlignment="1" applyProtection="1">
      <alignment horizontal="center"/>
      <protection/>
    </xf>
    <xf numFmtId="0" fontId="6" fillId="2" borderId="62" xfId="0" applyFont="1" applyBorder="1" applyAlignment="1" applyProtection="1">
      <alignment horizontal="center"/>
      <protection/>
    </xf>
    <xf numFmtId="0" fontId="6" fillId="2" borderId="6" xfId="0" applyFont="1" applyBorder="1" applyProtection="1">
      <protection/>
    </xf>
    <xf numFmtId="0" fontId="6" fillId="0" borderId="6" xfId="0" applyFont="1" applyFill="1" applyBorder="1" applyProtection="1">
      <protection/>
    </xf>
    <xf numFmtId="0" fontId="5" fillId="2" borderId="5" xfId="0" applyFont="1" applyBorder="1" applyAlignment="1" applyProtection="1">
      <alignment horizontal="centerContinuous"/>
      <protection/>
    </xf>
    <xf numFmtId="0" fontId="5" fillId="2" borderId="2" xfId="0" applyFont="1" applyBorder="1" applyAlignment="1" applyProtection="1">
      <alignment horizontal="centerContinuous"/>
      <protection/>
    </xf>
    <xf numFmtId="0" fontId="18" fillId="3" borderId="17" xfId="0" applyFont="1" applyFill="1" applyBorder="1" applyAlignment="1" applyProtection="1">
      <alignment horizontal="center"/>
      <protection locked="0"/>
    </xf>
    <xf numFmtId="10" fontId="18" fillId="3" borderId="16" xfId="0" applyNumberFormat="1" applyFont="1" applyFill="1" applyBorder="1" applyAlignment="1" applyProtection="1">
      <alignment horizontal="right"/>
      <protection locked="0"/>
    </xf>
    <xf numFmtId="10" fontId="15" fillId="3" borderId="16" xfId="0" applyNumberFormat="1" applyFont="1" applyFill="1" applyBorder="1" applyAlignment="1" applyProtection="1">
      <alignment/>
      <protection locked="0"/>
    </xf>
    <xf numFmtId="10" fontId="18" fillId="3" borderId="17" xfId="0" applyNumberFormat="1" applyFont="1" applyFill="1" applyBorder="1" applyAlignment="1" applyProtection="1">
      <alignment horizontal="right"/>
      <protection locked="0"/>
    </xf>
    <xf numFmtId="10" fontId="15" fillId="3" borderId="17" xfId="0" applyNumberFormat="1" applyFont="1" applyFill="1" applyBorder="1" applyAlignment="1" applyProtection="1">
      <alignment/>
      <protection locked="0"/>
    </xf>
    <xf numFmtId="0" fontId="15" fillId="2" borderId="35" xfId="0" applyFont="1" applyBorder="1" applyAlignment="1" applyProtection="1">
      <alignment horizontal="right"/>
      <protection/>
    </xf>
    <xf numFmtId="0" fontId="18" fillId="3" borderId="12" xfId="0" applyFont="1" applyFill="1" applyBorder="1" applyProtection="1">
      <protection/>
    </xf>
    <xf numFmtId="0" fontId="18" fillId="2" borderId="12" xfId="0" applyFont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12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3" fontId="18" fillId="2" borderId="34" xfId="0" applyNumberFormat="1" applyFont="1" applyBorder="1" applyAlignment="1" applyProtection="1">
      <alignment horizontal="right"/>
      <protection/>
    </xf>
    <xf numFmtId="0" fontId="18" fillId="3" borderId="45" xfId="0" applyFont="1" applyFill="1" applyBorder="1" applyAlignment="1" applyProtection="1">
      <alignment horizontal="right"/>
      <protection/>
    </xf>
    <xf numFmtId="3" fontId="15" fillId="0" borderId="12" xfId="0" applyNumberFormat="1" applyFont="1" applyFill="1" applyBorder="1" applyAlignment="1" applyProtection="1">
      <alignment horizontal="right"/>
      <protection/>
    </xf>
    <xf numFmtId="17" fontId="15" fillId="0" borderId="12" xfId="0" applyNumberFormat="1" applyFont="1" applyFill="1" applyBorder="1" applyAlignment="1" applyProtection="1">
      <alignment horizontal="right"/>
      <protection/>
    </xf>
    <xf numFmtId="17" fontId="15" fillId="0" borderId="47" xfId="0" applyNumberFormat="1" applyFont="1" applyFill="1" applyBorder="1" applyAlignment="1" applyProtection="1">
      <alignment horizontal="right"/>
      <protection/>
    </xf>
    <xf numFmtId="3" fontId="15" fillId="2" borderId="12" xfId="0" applyNumberFormat="1" applyFont="1" applyBorder="1" applyAlignment="1" applyProtection="1">
      <alignment horizontal="right"/>
      <protection/>
    </xf>
    <xf numFmtId="0" fontId="16" fillId="3" borderId="61" xfId="0" applyFont="1" applyFill="1" applyBorder="1" applyProtection="1">
      <protection locked="0"/>
    </xf>
    <xf numFmtId="3" fontId="0" fillId="3" borderId="1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6" fillId="2" borderId="1" xfId="0" applyFont="1" applyBorder="1" applyProtection="1">
      <protection/>
    </xf>
    <xf numFmtId="3" fontId="0" fillId="2" borderId="87" xfId="0" applyNumberFormat="1" applyFont="1" applyFill="1" applyBorder="1" applyAlignment="1" applyProtection="1">
      <alignment horizontal="left"/>
      <protection/>
    </xf>
    <xf numFmtId="0" fontId="0" fillId="2" borderId="87" xfId="0" applyFont="1" applyFill="1" applyBorder="1" applyAlignment="1" applyProtection="1">
      <alignment horizontal="left"/>
      <protection/>
    </xf>
    <xf numFmtId="0" fontId="14" fillId="2" borderId="87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8" fillId="2" borderId="87" xfId="0" applyFont="1" applyFill="1" applyBorder="1" applyAlignment="1" applyProtection="1">
      <alignment horizontal="left"/>
      <protection/>
    </xf>
    <xf numFmtId="0" fontId="0" fillId="3" borderId="12" xfId="0" applyFont="1" applyFill="1" applyBorder="1" applyAlignment="1" applyProtection="1">
      <alignment/>
      <protection/>
    </xf>
    <xf numFmtId="3" fontId="0" fillId="3" borderId="12" xfId="0" applyNumberFormat="1" applyFont="1" applyFill="1" applyBorder="1" applyAlignment="1" applyProtection="1">
      <alignment horizontal="center"/>
      <protection/>
    </xf>
    <xf numFmtId="0" fontId="0" fillId="0" borderId="87" xfId="0" applyFont="1" applyFill="1" applyBorder="1" applyAlignment="1" applyProtection="1">
      <alignment/>
      <protection/>
    </xf>
    <xf numFmtId="0" fontId="14" fillId="0" borderId="87" xfId="0" applyFont="1" applyFill="1" applyBorder="1" applyAlignment="1" applyProtection="1">
      <alignment/>
      <protection/>
    </xf>
    <xf numFmtId="3" fontId="0" fillId="0" borderId="87" xfId="0" applyNumberFormat="1" applyFont="1" applyFill="1" applyBorder="1" applyAlignment="1" applyProtection="1">
      <alignment horizontal="center"/>
      <protection/>
    </xf>
    <xf numFmtId="0" fontId="0" fillId="2" borderId="0" xfId="0" applyFont="1" applyBorder="1" applyAlignment="1" applyProtection="1">
      <alignment horizontal="center"/>
      <protection/>
    </xf>
    <xf numFmtId="0" fontId="14" fillId="2" borderId="0" xfId="0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87" xfId="0" applyFont="1" applyFill="1" applyBorder="1" applyAlignment="1" applyProtection="1">
      <alignment horizontal="center"/>
      <protection/>
    </xf>
    <xf numFmtId="0" fontId="18" fillId="0" borderId="87" xfId="0" applyFont="1" applyFill="1" applyBorder="1" applyAlignment="1" applyProtection="1">
      <alignment horizontal="left"/>
      <protection/>
    </xf>
    <xf numFmtId="0" fontId="14" fillId="0" borderId="87" xfId="0" applyFont="1" applyFill="1" applyBorder="1" applyAlignment="1" applyProtection="1">
      <alignment horizontal="left"/>
      <protection/>
    </xf>
    <xf numFmtId="3" fontId="0" fillId="0" borderId="87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3" fontId="0" fillId="3" borderId="12" xfId="0" applyNumberFormat="1" applyFont="1" applyFill="1" applyBorder="1" applyAlignment="1" applyProtection="1">
      <alignment horizontal="left"/>
      <protection/>
    </xf>
    <xf numFmtId="0" fontId="14" fillId="3" borderId="12" xfId="0" applyFont="1" applyFill="1" applyBorder="1" applyAlignment="1" applyProtection="1">
      <alignment/>
      <protection/>
    </xf>
    <xf numFmtId="0" fontId="16" fillId="2" borderId="1" xfId="0" applyFont="1" applyBorder="1" applyAlignment="1" applyProtection="1">
      <alignment horizontal="right"/>
      <protection/>
    </xf>
    <xf numFmtId="0" fontId="14" fillId="3" borderId="61" xfId="0" applyFont="1" applyFill="1" applyBorder="1" applyProtection="1">
      <protection locked="0"/>
    </xf>
    <xf numFmtId="0" fontId="0" fillId="0" borderId="87" xfId="0" applyFont="1" applyFill="1" applyBorder="1" applyProtection="1">
      <protection/>
    </xf>
    <xf numFmtId="3" fontId="0" fillId="3" borderId="12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/>
    </xf>
    <xf numFmtId="3" fontId="23" fillId="1" borderId="0" xfId="0" applyNumberFormat="1" applyFont="1" applyFill="1" applyBorder="1" applyProtection="1">
      <protection/>
    </xf>
    <xf numFmtId="0" fontId="0" fillId="1" borderId="0" xfId="0" applyFont="1" applyFill="1" applyBorder="1" applyProtection="1">
      <protection/>
    </xf>
    <xf numFmtId="0" fontId="0" fillId="0" borderId="87" xfId="0" applyFont="1" applyFill="1" applyBorder="1" applyAlignment="1" applyProtection="1">
      <alignment horizontal="center"/>
      <protection/>
    </xf>
    <xf numFmtId="5" fontId="0" fillId="3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5" fontId="2" fillId="3" borderId="88" xfId="0" applyNumberFormat="1" applyFont="1" applyFill="1" applyBorder="1" applyProtection="1">
      <protection/>
    </xf>
    <xf numFmtId="5" fontId="2" fillId="3" borderId="89" xfId="0" applyNumberFormat="1" applyFont="1" applyFill="1" applyBorder="1" applyProtection="1">
      <protection/>
    </xf>
    <xf numFmtId="5" fontId="2" fillId="3" borderId="6" xfId="0" applyNumberFormat="1" applyFont="1" applyFill="1" applyBorder="1" applyAlignment="1" applyProtection="1">
      <alignment/>
      <protection/>
    </xf>
    <xf numFmtId="5" fontId="0" fillId="3" borderId="6" xfId="0" applyNumberFormat="1" applyFont="1" applyFill="1" applyBorder="1" applyAlignment="1" applyProtection="1">
      <alignment/>
      <protection locked="0"/>
    </xf>
    <xf numFmtId="5" fontId="2" fillId="3" borderId="89" xfId="0" applyNumberFormat="1" applyFont="1" applyFill="1" applyBorder="1" applyAlignment="1" applyProtection="1">
      <alignment/>
      <protection/>
    </xf>
    <xf numFmtId="0" fontId="0" fillId="2" borderId="90" xfId="0" applyFont="1" applyBorder="1" applyAlignment="1" applyProtection="1">
      <alignment horizontal="centerContinuous"/>
      <protection locked="0"/>
    </xf>
    <xf numFmtId="165" fontId="0" fillId="3" borderId="41" xfId="0" applyNumberFormat="1" applyFont="1" applyFill="1" applyBorder="1" applyAlignment="1" applyProtection="1">
      <alignment horizontal="right"/>
      <protection locked="0"/>
    </xf>
    <xf numFmtId="165" fontId="2" fillId="5" borderId="41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horizontal="right"/>
    </xf>
    <xf numFmtId="0" fontId="0" fillId="3" borderId="17" xfId="0" applyNumberFormat="1" applyFill="1" applyBorder="1" applyProtection="1">
      <protection locked="0"/>
    </xf>
    <xf numFmtId="0" fontId="0" fillId="3" borderId="17" xfId="0" applyNumberFormat="1" applyFont="1" applyFill="1" applyBorder="1" applyProtection="1">
      <protection locked="0"/>
    </xf>
    <xf numFmtId="0" fontId="0" fillId="3" borderId="12" xfId="0" applyFill="1" applyBorder="1" applyProtection="1">
      <protection/>
    </xf>
    <xf numFmtId="0" fontId="0" fillId="3" borderId="47" xfId="0" applyFill="1" applyBorder="1" applyProtection="1">
      <protection/>
    </xf>
    <xf numFmtId="0" fontId="0" fillId="3" borderId="12" xfId="0" applyFont="1" applyFill="1" applyBorder="1" applyProtection="1">
      <protection/>
    </xf>
    <xf numFmtId="0" fontId="0" fillId="3" borderId="47" xfId="0" applyFont="1" applyFill="1" applyBorder="1" applyProtection="1">
      <protection/>
    </xf>
    <xf numFmtId="5" fontId="0" fillId="3" borderId="86" xfId="0" applyNumberFormat="1" applyFill="1" applyBorder="1" applyProtection="1">
      <protection locked="0"/>
    </xf>
    <xf numFmtId="5" fontId="0" fillId="3" borderId="86" xfId="0" applyNumberFormat="1" applyFont="1" applyFill="1" applyBorder="1" applyProtection="1">
      <protection locked="0"/>
    </xf>
    <xf numFmtId="5" fontId="2" fillId="2" borderId="89" xfId="0" applyNumberFormat="1" applyFont="1" applyBorder="1"/>
    <xf numFmtId="5" fontId="2" fillId="2" borderId="14" xfId="0" applyNumberFormat="1" applyFont="1" applyBorder="1"/>
    <xf numFmtId="164" fontId="0" fillId="3" borderId="0" xfId="0" applyNumberFormat="1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5" fontId="2" fillId="3" borderId="89" xfId="0" applyNumberFormat="1" applyFont="1" applyFill="1" applyBorder="1" applyProtection="1">
      <protection/>
    </xf>
    <xf numFmtId="3" fontId="18" fillId="2" borderId="33" xfId="0" applyNumberFormat="1" applyFont="1" applyBorder="1" applyAlignment="1" applyProtection="1">
      <alignment/>
      <protection/>
    </xf>
    <xf numFmtId="3" fontId="18" fillId="2" borderId="91" xfId="0" applyNumberFormat="1" applyFont="1" applyBorder="1" applyAlignment="1" applyProtection="1">
      <alignment/>
      <protection/>
    </xf>
    <xf numFmtId="0" fontId="2" fillId="1" borderId="11" xfId="0" applyFont="1" applyFill="1" applyBorder="1" applyAlignment="1" applyProtection="1">
      <alignment/>
      <protection/>
    </xf>
    <xf numFmtId="0" fontId="25" fillId="3" borderId="6" xfId="0" applyFont="1" applyFill="1" applyBorder="1" applyAlignment="1" applyProtection="1">
      <alignment horizontal="center"/>
      <protection locked="0"/>
    </xf>
    <xf numFmtId="3" fontId="25" fillId="3" borderId="34" xfId="0" applyNumberFormat="1" applyFont="1" applyFill="1" applyBorder="1" applyProtection="1">
      <protection locked="0"/>
    </xf>
    <xf numFmtId="3" fontId="25" fillId="3" borderId="79" xfId="0" applyNumberFormat="1" applyFont="1" applyFill="1" applyBorder="1" applyProtection="1">
      <protection locked="0"/>
    </xf>
    <xf numFmtId="9" fontId="25" fillId="3" borderId="6" xfId="0" applyNumberFormat="1" applyFont="1" applyFill="1" applyBorder="1" applyAlignment="1" applyProtection="1">
      <alignment horizontal="center"/>
      <protection locked="0"/>
    </xf>
    <xf numFmtId="3" fontId="25" fillId="3" borderId="6" xfId="0" applyNumberFormat="1" applyFont="1" applyFill="1" applyBorder="1" applyProtection="1">
      <protection locked="0"/>
    </xf>
    <xf numFmtId="3" fontId="25" fillId="2" borderId="79" xfId="0" applyNumberFormat="1" applyFont="1" applyBorder="1" applyProtection="1">
      <protection/>
    </xf>
    <xf numFmtId="1" fontId="25" fillId="3" borderId="6" xfId="0" applyNumberFormat="1" applyFont="1" applyFill="1" applyBorder="1" applyAlignment="1" applyProtection="1">
      <alignment horizontal="center"/>
      <protection locked="0"/>
    </xf>
    <xf numFmtId="0" fontId="25" fillId="3" borderId="6" xfId="0" applyNumberFormat="1" applyFont="1" applyFill="1" applyBorder="1" applyAlignment="1" applyProtection="1">
      <alignment horizontal="center"/>
      <protection locked="0"/>
    </xf>
    <xf numFmtId="9" fontId="25" fillId="3" borderId="8" xfId="0" applyNumberFormat="1" applyFont="1" applyFill="1" applyBorder="1" applyAlignment="1" applyProtection="1">
      <alignment horizontal="center"/>
      <protection locked="0"/>
    </xf>
    <xf numFmtId="3" fontId="25" fillId="3" borderId="46" xfId="0" applyNumberFormat="1" applyFont="1" applyFill="1" applyBorder="1" applyProtection="1">
      <protection locked="0"/>
    </xf>
    <xf numFmtId="0" fontId="25" fillId="3" borderId="92" xfId="0" applyFont="1" applyFill="1" applyBorder="1" applyAlignment="1" applyProtection="1">
      <alignment horizontal="center"/>
      <protection locked="0"/>
    </xf>
    <xf numFmtId="3" fontId="25" fillId="3" borderId="93" xfId="0" applyNumberFormat="1" applyFont="1" applyFill="1" applyBorder="1" applyProtection="1">
      <protection locked="0"/>
    </xf>
    <xf numFmtId="3" fontId="24" fillId="2" borderId="89" xfId="0" applyNumberFormat="1" applyFont="1" applyBorder="1" applyProtection="1">
      <protection/>
    </xf>
    <xf numFmtId="3" fontId="24" fillId="2" borderId="94" xfId="0" applyNumberFormat="1" applyFont="1" applyBorder="1" applyProtection="1">
      <protection/>
    </xf>
    <xf numFmtId="3" fontId="24" fillId="2" borderId="94" xfId="0" applyNumberFormat="1" applyFont="1" applyFill="1" applyBorder="1" applyProtection="1">
      <protection/>
    </xf>
    <xf numFmtId="3" fontId="25" fillId="2" borderId="6" xfId="0" applyNumberFormat="1" applyFont="1" applyBorder="1" applyProtection="1">
      <protection/>
    </xf>
    <xf numFmtId="3" fontId="25" fillId="2" borderId="79" xfId="0" applyNumberFormat="1" applyFont="1" applyBorder="1" applyProtection="1">
      <protection locked="0"/>
    </xf>
    <xf numFmtId="0" fontId="25" fillId="2" borderId="0" xfId="0" applyFont="1" applyBorder="1" applyProtection="1">
      <protection/>
    </xf>
    <xf numFmtId="0" fontId="25" fillId="2" borderId="0" xfId="0" applyFont="1" applyProtection="1">
      <protection/>
    </xf>
    <xf numFmtId="0" fontId="24" fillId="1" borderId="27" xfId="0" applyFont="1" applyFill="1" applyBorder="1" applyAlignment="1" applyProtection="1">
      <alignment horizontal="centerContinuous"/>
      <protection/>
    </xf>
    <xf numFmtId="0" fontId="24" fillId="1" borderId="28" xfId="0" applyFont="1" applyFill="1" applyBorder="1" applyAlignment="1" applyProtection="1">
      <alignment horizontal="centerContinuous"/>
      <protection/>
    </xf>
    <xf numFmtId="0" fontId="24" fillId="1" borderId="29" xfId="0" applyFont="1" applyFill="1" applyBorder="1" applyAlignment="1" applyProtection="1">
      <alignment horizontal="centerContinuous"/>
      <protection/>
    </xf>
    <xf numFmtId="3" fontId="24" fillId="2" borderId="94" xfId="0" applyNumberFormat="1" applyFont="1" applyBorder="1" applyAlignment="1" applyProtection="1">
      <alignment horizontal="right"/>
      <protection/>
    </xf>
    <xf numFmtId="14" fontId="25" fillId="3" borderId="6" xfId="0" applyNumberFormat="1" applyFont="1" applyFill="1" applyBorder="1" applyAlignment="1" applyProtection="1">
      <alignment horizontal="center"/>
      <protection locked="0"/>
    </xf>
    <xf numFmtId="10" fontId="25" fillId="3" borderId="6" xfId="0" applyNumberFormat="1" applyFont="1" applyFill="1" applyBorder="1" applyAlignment="1" applyProtection="1">
      <alignment horizontal="center"/>
      <protection locked="0"/>
    </xf>
    <xf numFmtId="3" fontId="25" fillId="3" borderId="8" xfId="0" applyNumberFormat="1" applyFont="1" applyFill="1" applyBorder="1" applyProtection="1">
      <protection locked="0"/>
    </xf>
    <xf numFmtId="3" fontId="25" fillId="3" borderId="79" xfId="0" applyNumberFormat="1" applyFont="1" applyFill="1" applyBorder="1" applyProtection="1">
      <protection/>
    </xf>
    <xf numFmtId="3" fontId="25" fillId="3" borderId="6" xfId="0" applyNumberFormat="1" applyFont="1" applyFill="1" applyBorder="1" applyAlignment="1" applyProtection="1">
      <alignment horizontal="right"/>
      <protection locked="0"/>
    </xf>
    <xf numFmtId="3" fontId="25" fillId="3" borderId="79" xfId="0" applyNumberFormat="1" applyFont="1" applyFill="1" applyBorder="1" applyAlignment="1" applyProtection="1">
      <alignment horizontal="right"/>
      <protection locked="0"/>
    </xf>
    <xf numFmtId="3" fontId="25" fillId="2" borderId="89" xfId="0" applyNumberFormat="1" applyFont="1" applyBorder="1" applyAlignment="1" applyProtection="1">
      <alignment/>
      <protection/>
    </xf>
    <xf numFmtId="3" fontId="24" fillId="2" borderId="89" xfId="0" applyNumberFormat="1" applyFont="1" applyBorder="1" applyAlignment="1" applyProtection="1">
      <alignment/>
      <protection/>
    </xf>
    <xf numFmtId="3" fontId="25" fillId="3" borderId="6" xfId="0" applyNumberFormat="1" applyFont="1" applyFill="1" applyBorder="1" applyAlignment="1" applyProtection="1">
      <alignment/>
      <protection locked="0"/>
    </xf>
    <xf numFmtId="3" fontId="25" fillId="2" borderId="8" xfId="0" applyNumberFormat="1" applyFont="1" applyBorder="1" applyProtection="1">
      <protection locked="0"/>
    </xf>
    <xf numFmtId="3" fontId="24" fillId="2" borderId="95" xfId="0" applyNumberFormat="1" applyFont="1" applyBorder="1" applyProtection="1">
      <protection/>
    </xf>
    <xf numFmtId="0" fontId="5" fillId="2" borderId="96" xfId="0" applyFont="1" applyBorder="1" applyAlignment="1" applyProtection="1">
      <alignment/>
      <protection/>
    </xf>
    <xf numFmtId="9" fontId="5" fillId="2" borderId="17" xfId="0" applyNumberFormat="1" applyFont="1" applyBorder="1" applyAlignment="1" applyProtection="1">
      <alignment horizontal="center"/>
      <protection locked="0"/>
    </xf>
    <xf numFmtId="165" fontId="25" fillId="3" borderId="6" xfId="0" applyNumberFormat="1" applyFont="1" applyFill="1" applyBorder="1" applyAlignment="1" applyProtection="1">
      <alignment horizontal="right"/>
      <protection locked="0"/>
    </xf>
    <xf numFmtId="7" fontId="8" fillId="0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Alignment="1" applyProtection="1">
      <alignment horizontal="center"/>
      <protection/>
    </xf>
    <xf numFmtId="0" fontId="6" fillId="2" borderId="17" xfId="0" applyFont="1" applyBorder="1" applyAlignment="1" applyProtection="1">
      <alignment horizontal="center"/>
      <protection/>
    </xf>
    <xf numFmtId="0" fontId="0" fillId="2" borderId="52" xfId="0" applyBorder="1" applyProtection="1">
      <protection/>
    </xf>
    <xf numFmtId="0" fontId="0" fillId="2" borderId="86" xfId="0" applyBorder="1" applyProtection="1">
      <protection/>
    </xf>
    <xf numFmtId="0" fontId="0" fillId="2" borderId="17" xfId="0" applyBorder="1" applyProtection="1">
      <protection/>
    </xf>
    <xf numFmtId="0" fontId="0" fillId="2" borderId="6" xfId="0" applyBorder="1" applyProtection="1">
      <protection/>
    </xf>
    <xf numFmtId="0" fontId="18" fillId="2" borderId="0" xfId="0" applyFont="1" applyBorder="1" applyAlignment="1" applyProtection="1">
      <alignment horizontal="center"/>
      <protection/>
    </xf>
    <xf numFmtId="0" fontId="18" fillId="2" borderId="52" xfId="0" applyFont="1" applyBorder="1" applyProtection="1">
      <protection/>
    </xf>
    <xf numFmtId="0" fontId="18" fillId="2" borderId="86" xfId="0" applyFont="1" applyBorder="1" applyProtection="1">
      <protection/>
    </xf>
    <xf numFmtId="0" fontId="25" fillId="3" borderId="52" xfId="0" applyNumberFormat="1" applyFont="1" applyFill="1" applyBorder="1" applyAlignment="1" applyProtection="1">
      <alignment horizontal="center"/>
      <protection locked="0"/>
    </xf>
    <xf numFmtId="0" fontId="18" fillId="2" borderId="17" xfId="0" applyFont="1" applyBorder="1" applyProtection="1">
      <protection/>
    </xf>
    <xf numFmtId="0" fontId="5" fillId="1" borderId="97" xfId="0" applyFont="1" applyFill="1" applyBorder="1" applyAlignment="1" applyProtection="1">
      <alignment horizontal="centerContinuous"/>
      <protection/>
    </xf>
    <xf numFmtId="0" fontId="5" fillId="1" borderId="98" xfId="0" applyFont="1" applyFill="1" applyBorder="1" applyAlignment="1" applyProtection="1">
      <alignment horizontal="centerContinuous"/>
      <protection/>
    </xf>
    <xf numFmtId="0" fontId="15" fillId="2" borderId="26" xfId="0" applyFont="1" applyBorder="1" applyAlignment="1" applyProtection="1">
      <alignment horizontal="right"/>
      <protection/>
    </xf>
    <xf numFmtId="3" fontId="18" fillId="2" borderId="34" xfId="0" applyNumberFormat="1" applyFont="1" applyBorder="1" applyAlignment="1" applyProtection="1">
      <alignment horizontal="center"/>
      <protection/>
    </xf>
    <xf numFmtId="0" fontId="15" fillId="2" borderId="0" xfId="0" applyNumberFormat="1" applyFont="1" applyBorder="1" applyAlignment="1" applyProtection="1">
      <alignment horizontal="right"/>
      <protection/>
    </xf>
    <xf numFmtId="3" fontId="15" fillId="2" borderId="28" xfId="0" applyNumberFormat="1" applyFont="1" applyBorder="1" applyAlignment="1" applyProtection="1">
      <alignment horizontal="right"/>
      <protection/>
    </xf>
    <xf numFmtId="0" fontId="15" fillId="2" borderId="0" xfId="0" applyFont="1" applyBorder="1" applyAlignment="1" applyProtection="1">
      <alignment horizontal="right"/>
      <protection/>
    </xf>
    <xf numFmtId="9" fontId="15" fillId="2" borderId="43" xfId="0" applyNumberFormat="1" applyFont="1" applyBorder="1" applyProtection="1">
      <protection/>
    </xf>
    <xf numFmtId="3" fontId="9" fillId="2" borderId="94" xfId="0" applyNumberFormat="1" applyFont="1" applyFill="1" applyBorder="1" applyProtection="1">
      <protection/>
    </xf>
    <xf numFmtId="4" fontId="25" fillId="3" borderId="6" xfId="0" applyNumberFormat="1" applyFont="1" applyFill="1" applyBorder="1" applyProtection="1">
      <protection locked="0"/>
    </xf>
    <xf numFmtId="170" fontId="18" fillId="2" borderId="16" xfId="0" applyNumberFormat="1" applyFont="1" applyBorder="1" applyAlignment="1" applyProtection="1">
      <alignment horizontal="center"/>
      <protection locked="0"/>
    </xf>
    <xf numFmtId="170" fontId="18" fillId="3" borderId="16" xfId="0" applyNumberFormat="1" applyFont="1" applyFill="1" applyBorder="1" applyAlignment="1" applyProtection="1">
      <alignment horizontal="center"/>
      <protection locked="0"/>
    </xf>
    <xf numFmtId="0" fontId="18" fillId="2" borderId="36" xfId="0" applyFont="1" applyBorder="1" applyProtection="1">
      <protection locked="0"/>
    </xf>
    <xf numFmtId="0" fontId="18" fillId="2" borderId="0" xfId="0" applyFont="1" applyBorder="1" applyProtection="1">
      <protection locked="0"/>
    </xf>
    <xf numFmtId="3" fontId="18" fillId="2" borderId="0" xfId="0" applyNumberFormat="1" applyFont="1" applyBorder="1" applyProtection="1">
      <protection locked="0"/>
    </xf>
    <xf numFmtId="3" fontId="18" fillId="2" borderId="26" xfId="0" applyNumberFormat="1" applyFont="1" applyBorder="1" applyProtection="1">
      <protection locked="0"/>
    </xf>
    <xf numFmtId="0" fontId="18" fillId="2" borderId="16" xfId="0" applyFont="1" applyBorder="1" applyProtection="1">
      <protection locked="0"/>
    </xf>
    <xf numFmtId="0" fontId="18" fillId="2" borderId="12" xfId="0" applyFont="1" applyBorder="1" applyProtection="1">
      <protection locked="0"/>
    </xf>
    <xf numFmtId="3" fontId="18" fillId="2" borderId="12" xfId="0" applyNumberFormat="1" applyFont="1" applyBorder="1" applyProtection="1">
      <protection locked="0"/>
    </xf>
    <xf numFmtId="3" fontId="18" fillId="2" borderId="47" xfId="0" applyNumberFormat="1" applyFont="1" applyBorder="1" applyProtection="1">
      <protection locked="0"/>
    </xf>
    <xf numFmtId="171" fontId="18" fillId="3" borderId="35" xfId="0" applyNumberFormat="1" applyFont="1" applyFill="1" applyBorder="1" applyAlignment="1" applyProtection="1">
      <alignment horizontal="right"/>
      <protection/>
    </xf>
    <xf numFmtId="171" fontId="18" fillId="2" borderId="36" xfId="0" applyNumberFormat="1" applyFont="1" applyBorder="1" applyProtection="1">
      <protection/>
    </xf>
    <xf numFmtId="171" fontId="18" fillId="2" borderId="50" xfId="0" applyNumberFormat="1" applyFont="1" applyBorder="1" applyProtection="1">
      <protection/>
    </xf>
    <xf numFmtId="171" fontId="18" fillId="3" borderId="16" xfId="0" applyNumberFormat="1" applyFont="1" applyFill="1" applyBorder="1" applyAlignment="1" applyProtection="1">
      <alignment horizontal="center"/>
      <protection locked="0"/>
    </xf>
    <xf numFmtId="171" fontId="18" fillId="3" borderId="50" xfId="0" applyNumberFormat="1" applyFont="1" applyFill="1" applyBorder="1" applyAlignment="1" applyProtection="1">
      <alignment horizontal="right"/>
      <protection/>
    </xf>
    <xf numFmtId="171" fontId="18" fillId="3" borderId="17" xfId="0" applyNumberFormat="1" applyFont="1" applyFill="1" applyBorder="1" applyAlignment="1" applyProtection="1">
      <alignment horizontal="center"/>
      <protection locked="0"/>
    </xf>
    <xf numFmtId="171" fontId="18" fillId="2" borderId="16" xfId="0" applyNumberFormat="1" applyFont="1" applyBorder="1" applyAlignment="1" applyProtection="1">
      <alignment horizontal="center"/>
      <protection locked="0"/>
    </xf>
    <xf numFmtId="171" fontId="18" fillId="3" borderId="36" xfId="0" applyNumberFormat="1" applyFont="1" applyFill="1" applyBorder="1" applyAlignment="1" applyProtection="1">
      <alignment horizontal="right"/>
      <protection/>
    </xf>
    <xf numFmtId="3" fontId="18" fillId="3" borderId="12" xfId="0" applyNumberFormat="1" applyFont="1" applyFill="1" applyBorder="1" applyProtection="1">
      <protection locked="0"/>
    </xf>
    <xf numFmtId="0" fontId="18" fillId="3" borderId="12" xfId="0" applyFont="1" applyFill="1" applyBorder="1" applyAlignment="1" applyProtection="1">
      <alignment horizontal="right"/>
      <protection locked="0"/>
    </xf>
    <xf numFmtId="0" fontId="18" fillId="3" borderId="16" xfId="0" applyFont="1" applyFill="1" applyBorder="1" applyAlignment="1" applyProtection="1">
      <alignment horizontal="right"/>
      <protection locked="0"/>
    </xf>
    <xf numFmtId="0" fontId="25" fillId="3" borderId="8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/>
      <protection locked="0"/>
    </xf>
    <xf numFmtId="0" fontId="25" fillId="3" borderId="4" xfId="0" applyFont="1" applyFill="1" applyBorder="1" applyAlignment="1" applyProtection="1">
      <alignment horizontal="center"/>
      <protection locked="0"/>
    </xf>
    <xf numFmtId="5" fontId="25" fillId="3" borderId="8" xfId="0" applyNumberFormat="1" applyFont="1" applyFill="1" applyBorder="1" applyAlignment="1" applyProtection="1">
      <alignment horizontal="center"/>
      <protection locked="0"/>
    </xf>
    <xf numFmtId="5" fontId="25" fillId="3" borderId="51" xfId="0" applyNumberFormat="1" applyFont="1" applyFill="1" applyBorder="1" applyAlignment="1" applyProtection="1">
      <alignment horizontal="center"/>
      <protection locked="0"/>
    </xf>
    <xf numFmtId="5" fontId="25" fillId="3" borderId="4" xfId="0" applyNumberFormat="1" applyFont="1" applyFill="1" applyBorder="1" applyAlignment="1" applyProtection="1">
      <alignment horizontal="center"/>
      <protection locked="0"/>
    </xf>
    <xf numFmtId="0" fontId="25" fillId="3" borderId="44" xfId="0" applyFont="1" applyFill="1" applyBorder="1" applyAlignment="1" applyProtection="1">
      <alignment horizontal="center"/>
      <protection locked="0"/>
    </xf>
    <xf numFmtId="0" fontId="25" fillId="6" borderId="99" xfId="0" applyFont="1" applyFill="1" applyBorder="1" applyAlignment="1" applyProtection="1">
      <alignment horizontal="center"/>
      <protection locked="0"/>
    </xf>
    <xf numFmtId="0" fontId="25" fillId="6" borderId="100" xfId="0" applyFont="1" applyFill="1" applyBorder="1" applyAlignment="1" applyProtection="1">
      <alignment horizontal="center"/>
      <protection locked="0"/>
    </xf>
    <xf numFmtId="0" fontId="25" fillId="3" borderId="51" xfId="0" applyFont="1" applyFill="1" applyBorder="1" applyAlignment="1" applyProtection="1">
      <alignment horizontal="center"/>
      <protection locked="0"/>
    </xf>
    <xf numFmtId="0" fontId="5" fillId="2" borderId="101" xfId="0" applyFont="1" applyBorder="1" applyAlignment="1" applyProtection="1">
      <alignment horizontal="center"/>
      <protection/>
    </xf>
    <xf numFmtId="0" fontId="5" fillId="2" borderId="102" xfId="0" applyFont="1" applyBorder="1" applyAlignment="1" applyProtection="1">
      <alignment horizontal="center"/>
      <protection/>
    </xf>
    <xf numFmtId="3" fontId="25" fillId="3" borderId="8" xfId="0" applyNumberFormat="1" applyFont="1" applyFill="1" applyBorder="1" applyAlignment="1" applyProtection="1">
      <alignment horizontal="center"/>
      <protection locked="0"/>
    </xf>
    <xf numFmtId="3" fontId="25" fillId="3" borderId="4" xfId="0" applyNumberFormat="1" applyFont="1" applyFill="1" applyBorder="1" applyAlignment="1" applyProtection="1">
      <alignment horizontal="center"/>
      <protection locked="0"/>
    </xf>
    <xf numFmtId="3" fontId="25" fillId="3" borderId="103" xfId="0" applyNumberFormat="1" applyFont="1" applyFill="1" applyBorder="1" applyAlignment="1" applyProtection="1">
      <alignment horizontal="center"/>
      <protection locked="0"/>
    </xf>
    <xf numFmtId="3" fontId="25" fillId="3" borderId="100" xfId="0" applyNumberFormat="1" applyFont="1" applyFill="1" applyBorder="1" applyAlignment="1" applyProtection="1">
      <alignment horizontal="center"/>
      <protection locked="0"/>
    </xf>
    <xf numFmtId="0" fontId="25" fillId="3" borderId="8" xfId="0" applyFont="1" applyFill="1" applyBorder="1" applyAlignment="1" applyProtection="1">
      <alignment horizontal="left"/>
      <protection locked="0"/>
    </xf>
    <xf numFmtId="0" fontId="25" fillId="3" borderId="3" xfId="0" applyFont="1" applyFill="1" applyBorder="1" applyAlignment="1" applyProtection="1">
      <alignment horizontal="left"/>
      <protection locked="0"/>
    </xf>
    <xf numFmtId="0" fontId="25" fillId="3" borderId="4" xfId="0" applyFont="1" applyFill="1" applyBorder="1" applyAlignment="1" applyProtection="1">
      <alignment horizontal="left"/>
      <protection locked="0"/>
    </xf>
    <xf numFmtId="0" fontId="24" fillId="3" borderId="8" xfId="0" applyFont="1" applyFill="1" applyBorder="1" applyAlignment="1" applyProtection="1">
      <alignment horizontal="center"/>
      <protection/>
    </xf>
    <xf numFmtId="0" fontId="24" fillId="3" borderId="4" xfId="0" applyFont="1" applyFill="1" applyBorder="1" applyAlignment="1" applyProtection="1">
      <alignment horizontal="center"/>
      <protection/>
    </xf>
    <xf numFmtId="0" fontId="24" fillId="3" borderId="8" xfId="0" applyFont="1" applyFill="1" applyBorder="1" applyAlignment="1" applyProtection="1">
      <alignment horizontal="center"/>
      <protection locked="0"/>
    </xf>
    <xf numFmtId="0" fontId="24" fillId="3" borderId="4" xfId="0" applyFont="1" applyFill="1" applyBorder="1" applyAlignment="1" applyProtection="1">
      <alignment horizontal="center"/>
      <protection locked="0"/>
    </xf>
    <xf numFmtId="0" fontId="24" fillId="2" borderId="8" xfId="0" applyFont="1" applyBorder="1" applyAlignment="1" applyProtection="1">
      <alignment horizontal="center"/>
      <protection/>
    </xf>
    <xf numFmtId="0" fontId="24" fillId="2" borderId="4" xfId="0" applyFont="1" applyBorder="1" applyAlignment="1" applyProtection="1">
      <alignment horizontal="center"/>
      <protection/>
    </xf>
    <xf numFmtId="0" fontId="24" fillId="2" borderId="8" xfId="0" applyFont="1" applyBorder="1" applyAlignment="1" applyProtection="1">
      <alignment horizontal="center"/>
      <protection locked="0"/>
    </xf>
    <xf numFmtId="0" fontId="24" fillId="2" borderId="4" xfId="0" applyFont="1" applyBorder="1" applyAlignment="1" applyProtection="1">
      <alignment horizontal="center"/>
      <protection locked="0"/>
    </xf>
    <xf numFmtId="9" fontId="15" fillId="2" borderId="28" xfId="0" applyNumberFormat="1" applyFont="1" applyBorder="1" applyAlignment="1" applyProtection="1">
      <alignment horizontal="center"/>
      <protection/>
    </xf>
    <xf numFmtId="0" fontId="18" fillId="2" borderId="32" xfId="0" applyFont="1" applyBorder="1" applyAlignment="1" applyProtection="1">
      <alignment horizontal="left"/>
      <protection locked="0"/>
    </xf>
    <xf numFmtId="0" fontId="18" fillId="2" borderId="12" xfId="0" applyFont="1" applyBorder="1" applyAlignment="1" applyProtection="1">
      <alignment horizontal="left"/>
      <protection locked="0"/>
    </xf>
    <xf numFmtId="0" fontId="18" fillId="2" borderId="47" xfId="0" applyFont="1" applyBorder="1" applyAlignment="1" applyProtection="1">
      <alignment horizontal="left"/>
      <protection locked="0"/>
    </xf>
    <xf numFmtId="169" fontId="0" fillId="2" borderId="12" xfId="0" applyNumberFormat="1" applyFont="1" applyBorder="1" applyAlignment="1" applyProtection="1">
      <alignment horizontal="center"/>
      <protection locked="0"/>
    </xf>
    <xf numFmtId="169" fontId="0" fillId="2" borderId="47" xfId="0" applyNumberFormat="1" applyFont="1" applyBorder="1" applyAlignment="1" applyProtection="1">
      <alignment horizontal="center"/>
      <protection locked="0"/>
    </xf>
    <xf numFmtId="0" fontId="0" fillId="2" borderId="12" xfId="0" applyFont="1" applyBorder="1" applyAlignment="1" applyProtection="1">
      <alignment horizontal="center"/>
      <protection locked="0"/>
    </xf>
    <xf numFmtId="0" fontId="0" fillId="2" borderId="12" xfId="0" applyFont="1" applyBorder="1" applyAlignment="1" applyProtection="1">
      <alignment horizontal="center"/>
      <protection locked="0"/>
    </xf>
    <xf numFmtId="0" fontId="0" fillId="2" borderId="47" xfId="0" applyFont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0" fontId="18" fillId="0" borderId="47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47625</xdr:rowOff>
    </xdr:from>
    <xdr:to>
      <xdr:col>14</xdr:col>
      <xdr:colOff>685800</xdr:colOff>
      <xdr:row>91</xdr:row>
      <xdr:rowOff>114300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0" y="12839700"/>
          <a:ext cx="7629525" cy="3429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MS Sans Serif"/>
            </a:rPr>
            <a:t>I (we) hereby certify, that the representations and statements herein were consented to or made directly by me (us) for the purpose of inducing the </a:t>
          </a:r>
          <a:r>
            <a:rPr lang="en-US" sz="600" b="1" i="0" u="none" strike="noStrike" baseline="0">
              <a:solidFill>
                <a:srgbClr val="000000"/>
              </a:solidFill>
              <a:latin typeface="MS Sans Serif"/>
            </a:rPr>
            <a:t>FARM CREDIT SERVICES OF MID-AMERICA, FLCA or PCA (FCS)</a:t>
          </a:r>
          <a:r>
            <a:rPr lang="en-US" sz="600" b="0" i="0" u="none" strike="noStrike" baseline="0">
              <a:solidFill>
                <a:srgbClr val="000000"/>
              </a:solidFill>
              <a:latin typeface="MS Sans Serif"/>
            </a:rPr>
            <a:t> to grant the loan requested, and that all such statements and representations are true.  It is a federal offense to knowingly make a false statement for the purpose of influencing in any way the action of </a:t>
          </a:r>
          <a:r>
            <a:rPr lang="en-US" sz="600" b="1" i="0" u="none" strike="noStrike" baseline="0">
              <a:solidFill>
                <a:srgbClr val="000000"/>
              </a:solidFill>
              <a:latin typeface="MS Sans Serif"/>
            </a:rPr>
            <a:t>FCS.</a:t>
          </a:r>
          <a:endParaRPr lang="en-US"/>
        </a:p>
      </xdr:txBody>
    </xdr:sp>
    <xdr:clientData/>
  </xdr:twoCellAnchor>
  <xdr:twoCellAnchor>
    <xdr:from>
      <xdr:col>1</xdr:col>
      <xdr:colOff>85725</xdr:colOff>
      <xdr:row>95</xdr:row>
      <xdr:rowOff>114300</xdr:rowOff>
    </xdr:from>
    <xdr:to>
      <xdr:col>4</xdr:col>
      <xdr:colOff>219075</xdr:colOff>
      <xdr:row>95</xdr:row>
      <xdr:rowOff>114300</xdr:rowOff>
    </xdr:to>
    <xdr:sp macro="" textlink="">
      <xdr:nvSpPr>
        <xdr:cNvPr id="2471" name="Line 3"/>
        <xdr:cNvSpPr>
          <a:spLocks noChangeShapeType="1"/>
        </xdr:cNvSpPr>
      </xdr:nvSpPr>
      <xdr:spPr bwMode="auto">
        <a:xfrm>
          <a:off x="695325" y="13725525"/>
          <a:ext cx="1962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99</xdr:row>
      <xdr:rowOff>114300</xdr:rowOff>
    </xdr:from>
    <xdr:to>
      <xdr:col>4</xdr:col>
      <xdr:colOff>209550</xdr:colOff>
      <xdr:row>99</xdr:row>
      <xdr:rowOff>114300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685800" y="14258925"/>
          <a:ext cx="1962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5</xdr:col>
      <xdr:colOff>609600</xdr:colOff>
      <xdr:row>95</xdr:row>
      <xdr:rowOff>114300</xdr:rowOff>
    </xdr:to>
    <xdr:sp macro="" textlink="">
      <xdr:nvSpPr>
        <xdr:cNvPr id="2473" name="Line 7"/>
        <xdr:cNvSpPr>
          <a:spLocks noChangeShapeType="1"/>
        </xdr:cNvSpPr>
      </xdr:nvSpPr>
      <xdr:spPr bwMode="auto">
        <a:xfrm>
          <a:off x="3200400" y="137255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5</xdr:col>
      <xdr:colOff>609600</xdr:colOff>
      <xdr:row>99</xdr:row>
      <xdr:rowOff>114300</xdr:rowOff>
    </xdr:to>
    <xdr:sp macro="" textlink="">
      <xdr:nvSpPr>
        <xdr:cNvPr id="2474" name="Line 9"/>
        <xdr:cNvSpPr>
          <a:spLocks noChangeShapeType="1"/>
        </xdr:cNvSpPr>
      </xdr:nvSpPr>
      <xdr:spPr bwMode="auto">
        <a:xfrm>
          <a:off x="3200400" y="142589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95</xdr:row>
      <xdr:rowOff>114300</xdr:rowOff>
    </xdr:from>
    <xdr:to>
      <xdr:col>11</xdr:col>
      <xdr:colOff>104775</xdr:colOff>
      <xdr:row>95</xdr:row>
      <xdr:rowOff>114300</xdr:rowOff>
    </xdr:to>
    <xdr:sp macro="" textlink="">
      <xdr:nvSpPr>
        <xdr:cNvPr id="2475" name="Line 11"/>
        <xdr:cNvSpPr>
          <a:spLocks noChangeShapeType="1"/>
        </xdr:cNvSpPr>
      </xdr:nvSpPr>
      <xdr:spPr bwMode="auto">
        <a:xfrm>
          <a:off x="4429125" y="13725525"/>
          <a:ext cx="1476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99</xdr:row>
      <xdr:rowOff>114300</xdr:rowOff>
    </xdr:from>
    <xdr:to>
      <xdr:col>11</xdr:col>
      <xdr:colOff>104775</xdr:colOff>
      <xdr:row>99</xdr:row>
      <xdr:rowOff>114300</xdr:rowOff>
    </xdr:to>
    <xdr:sp macro="" textlink="">
      <xdr:nvSpPr>
        <xdr:cNvPr id="2476" name="Line 13"/>
        <xdr:cNvSpPr>
          <a:spLocks noChangeShapeType="1"/>
        </xdr:cNvSpPr>
      </xdr:nvSpPr>
      <xdr:spPr bwMode="auto">
        <a:xfrm>
          <a:off x="4429125" y="14258925"/>
          <a:ext cx="1476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95</xdr:row>
      <xdr:rowOff>114300</xdr:rowOff>
    </xdr:from>
    <xdr:to>
      <xdr:col>14</xdr:col>
      <xdr:colOff>533400</xdr:colOff>
      <xdr:row>95</xdr:row>
      <xdr:rowOff>114300</xdr:rowOff>
    </xdr:to>
    <xdr:sp macro="" textlink="">
      <xdr:nvSpPr>
        <xdr:cNvPr id="2477" name="Line 14"/>
        <xdr:cNvSpPr>
          <a:spLocks noChangeShapeType="1"/>
        </xdr:cNvSpPr>
      </xdr:nvSpPr>
      <xdr:spPr bwMode="auto">
        <a:xfrm>
          <a:off x="6657975" y="137255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99</xdr:row>
      <xdr:rowOff>114300</xdr:rowOff>
    </xdr:from>
    <xdr:to>
      <xdr:col>13</xdr:col>
      <xdr:colOff>542925</xdr:colOff>
      <xdr:row>99</xdr:row>
      <xdr:rowOff>114300</xdr:rowOff>
    </xdr:to>
    <xdr:sp macro="" textlink="">
      <xdr:nvSpPr>
        <xdr:cNvPr id="2478" name="Line 16"/>
        <xdr:cNvSpPr>
          <a:spLocks noChangeShapeType="1"/>
        </xdr:cNvSpPr>
      </xdr:nvSpPr>
      <xdr:spPr bwMode="auto">
        <a:xfrm>
          <a:off x="6657975" y="14258925"/>
          <a:ext cx="285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99</xdr:row>
      <xdr:rowOff>114300</xdr:rowOff>
    </xdr:from>
    <xdr:to>
      <xdr:col>14</xdr:col>
      <xdr:colOff>533400</xdr:colOff>
      <xdr:row>99</xdr:row>
      <xdr:rowOff>114300</xdr:rowOff>
    </xdr:to>
    <xdr:sp macro="" textlink="">
      <xdr:nvSpPr>
        <xdr:cNvPr id="2479" name="Line 19"/>
        <xdr:cNvSpPr>
          <a:spLocks noChangeShapeType="1"/>
        </xdr:cNvSpPr>
      </xdr:nvSpPr>
      <xdr:spPr bwMode="auto">
        <a:xfrm>
          <a:off x="6657975" y="142589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95</xdr:row>
      <xdr:rowOff>114300</xdr:rowOff>
    </xdr:from>
    <xdr:to>
      <xdr:col>12</xdr:col>
      <xdr:colOff>447675</xdr:colOff>
      <xdr:row>95</xdr:row>
      <xdr:rowOff>114300</xdr:rowOff>
    </xdr:to>
    <xdr:sp macro="" textlink="">
      <xdr:nvSpPr>
        <xdr:cNvPr id="2480" name="Line 20"/>
        <xdr:cNvSpPr>
          <a:spLocks noChangeShapeType="1"/>
        </xdr:cNvSpPr>
      </xdr:nvSpPr>
      <xdr:spPr bwMode="auto">
        <a:xfrm>
          <a:off x="4552950" y="137255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99</xdr:row>
      <xdr:rowOff>114300</xdr:rowOff>
    </xdr:from>
    <xdr:to>
      <xdr:col>12</xdr:col>
      <xdr:colOff>447675</xdr:colOff>
      <xdr:row>99</xdr:row>
      <xdr:rowOff>114300</xdr:rowOff>
    </xdr:to>
    <xdr:sp macro="" textlink="">
      <xdr:nvSpPr>
        <xdr:cNvPr id="2481" name="Line 22"/>
        <xdr:cNvSpPr>
          <a:spLocks noChangeShapeType="1"/>
        </xdr:cNvSpPr>
      </xdr:nvSpPr>
      <xdr:spPr bwMode="auto">
        <a:xfrm>
          <a:off x="4552950" y="142589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95</xdr:row>
      <xdr:rowOff>114300</xdr:rowOff>
    </xdr:from>
    <xdr:to>
      <xdr:col>12</xdr:col>
      <xdr:colOff>447675</xdr:colOff>
      <xdr:row>95</xdr:row>
      <xdr:rowOff>114300</xdr:rowOff>
    </xdr:to>
    <xdr:sp macro="" textlink="">
      <xdr:nvSpPr>
        <xdr:cNvPr id="2482" name="Line 24"/>
        <xdr:cNvSpPr>
          <a:spLocks noChangeShapeType="1"/>
        </xdr:cNvSpPr>
      </xdr:nvSpPr>
      <xdr:spPr bwMode="auto">
        <a:xfrm>
          <a:off x="4629150" y="13725525"/>
          <a:ext cx="17240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99</xdr:row>
      <xdr:rowOff>114300</xdr:rowOff>
    </xdr:from>
    <xdr:to>
      <xdr:col>12</xdr:col>
      <xdr:colOff>447675</xdr:colOff>
      <xdr:row>99</xdr:row>
      <xdr:rowOff>114300</xdr:rowOff>
    </xdr:to>
    <xdr:sp macro="" textlink="">
      <xdr:nvSpPr>
        <xdr:cNvPr id="2483" name="Line 26"/>
        <xdr:cNvSpPr>
          <a:spLocks noChangeShapeType="1"/>
        </xdr:cNvSpPr>
      </xdr:nvSpPr>
      <xdr:spPr bwMode="auto">
        <a:xfrm>
          <a:off x="4552950" y="142589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5</xdr:col>
      <xdr:colOff>609600</xdr:colOff>
      <xdr:row>95</xdr:row>
      <xdr:rowOff>114300</xdr:rowOff>
    </xdr:to>
    <xdr:sp macro="" textlink="">
      <xdr:nvSpPr>
        <xdr:cNvPr id="2484" name="Line 27"/>
        <xdr:cNvSpPr>
          <a:spLocks noChangeShapeType="1"/>
        </xdr:cNvSpPr>
      </xdr:nvSpPr>
      <xdr:spPr bwMode="auto">
        <a:xfrm>
          <a:off x="3200400" y="137255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6</xdr:col>
      <xdr:colOff>66675</xdr:colOff>
      <xdr:row>95</xdr:row>
      <xdr:rowOff>114300</xdr:rowOff>
    </xdr:to>
    <xdr:sp macro="" textlink="">
      <xdr:nvSpPr>
        <xdr:cNvPr id="2485" name="Line 28"/>
        <xdr:cNvSpPr>
          <a:spLocks noChangeShapeType="1"/>
        </xdr:cNvSpPr>
      </xdr:nvSpPr>
      <xdr:spPr bwMode="auto">
        <a:xfrm>
          <a:off x="3200400" y="13725525"/>
          <a:ext cx="514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5</xdr:col>
      <xdr:colOff>609600</xdr:colOff>
      <xdr:row>99</xdr:row>
      <xdr:rowOff>114300</xdr:rowOff>
    </xdr:to>
    <xdr:sp macro="" textlink="">
      <xdr:nvSpPr>
        <xdr:cNvPr id="2486" name="Line 31"/>
        <xdr:cNvSpPr>
          <a:spLocks noChangeShapeType="1"/>
        </xdr:cNvSpPr>
      </xdr:nvSpPr>
      <xdr:spPr bwMode="auto">
        <a:xfrm>
          <a:off x="3200400" y="142589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6</xdr:col>
      <xdr:colOff>66675</xdr:colOff>
      <xdr:row>99</xdr:row>
      <xdr:rowOff>114300</xdr:rowOff>
    </xdr:to>
    <xdr:sp macro="" textlink="">
      <xdr:nvSpPr>
        <xdr:cNvPr id="2487" name="Line 32"/>
        <xdr:cNvSpPr>
          <a:spLocks noChangeShapeType="1"/>
        </xdr:cNvSpPr>
      </xdr:nvSpPr>
      <xdr:spPr bwMode="auto">
        <a:xfrm>
          <a:off x="3200400" y="14258925"/>
          <a:ext cx="514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95</xdr:row>
      <xdr:rowOff>114300</xdr:rowOff>
    </xdr:from>
    <xdr:to>
      <xdr:col>4</xdr:col>
      <xdr:colOff>219075</xdr:colOff>
      <xdr:row>95</xdr:row>
      <xdr:rowOff>114300</xdr:rowOff>
    </xdr:to>
    <xdr:sp macro="" textlink="">
      <xdr:nvSpPr>
        <xdr:cNvPr id="2488" name="Line 38"/>
        <xdr:cNvSpPr>
          <a:spLocks noChangeShapeType="1"/>
        </xdr:cNvSpPr>
      </xdr:nvSpPr>
      <xdr:spPr bwMode="auto">
        <a:xfrm>
          <a:off x="695325" y="13725525"/>
          <a:ext cx="1962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99</xdr:row>
      <xdr:rowOff>114300</xdr:rowOff>
    </xdr:from>
    <xdr:to>
      <xdr:col>4</xdr:col>
      <xdr:colOff>209550</xdr:colOff>
      <xdr:row>99</xdr:row>
      <xdr:rowOff>114300</xdr:rowOff>
    </xdr:to>
    <xdr:sp macro="" textlink="">
      <xdr:nvSpPr>
        <xdr:cNvPr id="2489" name="Line 40"/>
        <xdr:cNvSpPr>
          <a:spLocks noChangeShapeType="1"/>
        </xdr:cNvSpPr>
      </xdr:nvSpPr>
      <xdr:spPr bwMode="auto">
        <a:xfrm>
          <a:off x="685800" y="14258925"/>
          <a:ext cx="1962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5</xdr:col>
      <xdr:colOff>609600</xdr:colOff>
      <xdr:row>95</xdr:row>
      <xdr:rowOff>114300</xdr:rowOff>
    </xdr:to>
    <xdr:sp macro="" textlink="">
      <xdr:nvSpPr>
        <xdr:cNvPr id="2490" name="Line 42"/>
        <xdr:cNvSpPr>
          <a:spLocks noChangeShapeType="1"/>
        </xdr:cNvSpPr>
      </xdr:nvSpPr>
      <xdr:spPr bwMode="auto">
        <a:xfrm>
          <a:off x="3200400" y="137255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5</xdr:col>
      <xdr:colOff>609600</xdr:colOff>
      <xdr:row>99</xdr:row>
      <xdr:rowOff>114300</xdr:rowOff>
    </xdr:to>
    <xdr:sp macro="" textlink="">
      <xdr:nvSpPr>
        <xdr:cNvPr id="2491" name="Line 44"/>
        <xdr:cNvSpPr>
          <a:spLocks noChangeShapeType="1"/>
        </xdr:cNvSpPr>
      </xdr:nvSpPr>
      <xdr:spPr bwMode="auto">
        <a:xfrm>
          <a:off x="3200400" y="142589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95</xdr:row>
      <xdr:rowOff>114300</xdr:rowOff>
    </xdr:from>
    <xdr:to>
      <xdr:col>11</xdr:col>
      <xdr:colOff>104775</xdr:colOff>
      <xdr:row>95</xdr:row>
      <xdr:rowOff>114300</xdr:rowOff>
    </xdr:to>
    <xdr:sp macro="" textlink="">
      <xdr:nvSpPr>
        <xdr:cNvPr id="2492" name="Line 46"/>
        <xdr:cNvSpPr>
          <a:spLocks noChangeShapeType="1"/>
        </xdr:cNvSpPr>
      </xdr:nvSpPr>
      <xdr:spPr bwMode="auto">
        <a:xfrm>
          <a:off x="4429125" y="13725525"/>
          <a:ext cx="1476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99</xdr:row>
      <xdr:rowOff>114300</xdr:rowOff>
    </xdr:from>
    <xdr:to>
      <xdr:col>11</xdr:col>
      <xdr:colOff>104775</xdr:colOff>
      <xdr:row>99</xdr:row>
      <xdr:rowOff>114300</xdr:rowOff>
    </xdr:to>
    <xdr:sp macro="" textlink="">
      <xdr:nvSpPr>
        <xdr:cNvPr id="2493" name="Line 48"/>
        <xdr:cNvSpPr>
          <a:spLocks noChangeShapeType="1"/>
        </xdr:cNvSpPr>
      </xdr:nvSpPr>
      <xdr:spPr bwMode="auto">
        <a:xfrm>
          <a:off x="4429125" y="14258925"/>
          <a:ext cx="1476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95</xdr:row>
      <xdr:rowOff>114300</xdr:rowOff>
    </xdr:from>
    <xdr:to>
      <xdr:col>14</xdr:col>
      <xdr:colOff>533400</xdr:colOff>
      <xdr:row>95</xdr:row>
      <xdr:rowOff>114300</xdr:rowOff>
    </xdr:to>
    <xdr:sp macro="" textlink="">
      <xdr:nvSpPr>
        <xdr:cNvPr id="2494" name="Line 49"/>
        <xdr:cNvSpPr>
          <a:spLocks noChangeShapeType="1"/>
        </xdr:cNvSpPr>
      </xdr:nvSpPr>
      <xdr:spPr bwMode="auto">
        <a:xfrm>
          <a:off x="6657975" y="137255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99</xdr:row>
      <xdr:rowOff>114300</xdr:rowOff>
    </xdr:from>
    <xdr:to>
      <xdr:col>13</xdr:col>
      <xdr:colOff>542925</xdr:colOff>
      <xdr:row>99</xdr:row>
      <xdr:rowOff>114300</xdr:rowOff>
    </xdr:to>
    <xdr:sp macro="" textlink="">
      <xdr:nvSpPr>
        <xdr:cNvPr id="2495" name="Line 51"/>
        <xdr:cNvSpPr>
          <a:spLocks noChangeShapeType="1"/>
        </xdr:cNvSpPr>
      </xdr:nvSpPr>
      <xdr:spPr bwMode="auto">
        <a:xfrm>
          <a:off x="6657975" y="14258925"/>
          <a:ext cx="285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99</xdr:row>
      <xdr:rowOff>114300</xdr:rowOff>
    </xdr:from>
    <xdr:to>
      <xdr:col>14</xdr:col>
      <xdr:colOff>533400</xdr:colOff>
      <xdr:row>99</xdr:row>
      <xdr:rowOff>114300</xdr:rowOff>
    </xdr:to>
    <xdr:sp macro="" textlink="">
      <xdr:nvSpPr>
        <xdr:cNvPr id="2496" name="Line 54"/>
        <xdr:cNvSpPr>
          <a:spLocks noChangeShapeType="1"/>
        </xdr:cNvSpPr>
      </xdr:nvSpPr>
      <xdr:spPr bwMode="auto">
        <a:xfrm>
          <a:off x="6657975" y="142589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95</xdr:row>
      <xdr:rowOff>114300</xdr:rowOff>
    </xdr:from>
    <xdr:to>
      <xdr:col>12</xdr:col>
      <xdr:colOff>447675</xdr:colOff>
      <xdr:row>95</xdr:row>
      <xdr:rowOff>114300</xdr:rowOff>
    </xdr:to>
    <xdr:sp macro="" textlink="">
      <xdr:nvSpPr>
        <xdr:cNvPr id="2497" name="Line 55"/>
        <xdr:cNvSpPr>
          <a:spLocks noChangeShapeType="1"/>
        </xdr:cNvSpPr>
      </xdr:nvSpPr>
      <xdr:spPr bwMode="auto">
        <a:xfrm>
          <a:off x="4552950" y="137255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99</xdr:row>
      <xdr:rowOff>114300</xdr:rowOff>
    </xdr:from>
    <xdr:to>
      <xdr:col>12</xdr:col>
      <xdr:colOff>447675</xdr:colOff>
      <xdr:row>99</xdr:row>
      <xdr:rowOff>114300</xdr:rowOff>
    </xdr:to>
    <xdr:sp macro="" textlink="">
      <xdr:nvSpPr>
        <xdr:cNvPr id="2498" name="Line 57"/>
        <xdr:cNvSpPr>
          <a:spLocks noChangeShapeType="1"/>
        </xdr:cNvSpPr>
      </xdr:nvSpPr>
      <xdr:spPr bwMode="auto">
        <a:xfrm>
          <a:off x="4552950" y="142589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95</xdr:row>
      <xdr:rowOff>114300</xdr:rowOff>
    </xdr:from>
    <xdr:to>
      <xdr:col>12</xdr:col>
      <xdr:colOff>447675</xdr:colOff>
      <xdr:row>95</xdr:row>
      <xdr:rowOff>114300</xdr:rowOff>
    </xdr:to>
    <xdr:sp macro="" textlink="">
      <xdr:nvSpPr>
        <xdr:cNvPr id="2499" name="Line 59"/>
        <xdr:cNvSpPr>
          <a:spLocks noChangeShapeType="1"/>
        </xdr:cNvSpPr>
      </xdr:nvSpPr>
      <xdr:spPr bwMode="auto">
        <a:xfrm>
          <a:off x="4629150" y="13725525"/>
          <a:ext cx="17240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99</xdr:row>
      <xdr:rowOff>114300</xdr:rowOff>
    </xdr:from>
    <xdr:to>
      <xdr:col>12</xdr:col>
      <xdr:colOff>447675</xdr:colOff>
      <xdr:row>99</xdr:row>
      <xdr:rowOff>114300</xdr:rowOff>
    </xdr:to>
    <xdr:sp macro="" textlink="">
      <xdr:nvSpPr>
        <xdr:cNvPr id="2500" name="Line 61"/>
        <xdr:cNvSpPr>
          <a:spLocks noChangeShapeType="1"/>
        </xdr:cNvSpPr>
      </xdr:nvSpPr>
      <xdr:spPr bwMode="auto">
        <a:xfrm>
          <a:off x="4552950" y="14258925"/>
          <a:ext cx="1800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5</xdr:col>
      <xdr:colOff>609600</xdr:colOff>
      <xdr:row>95</xdr:row>
      <xdr:rowOff>114300</xdr:rowOff>
    </xdr:to>
    <xdr:sp macro="" textlink="">
      <xdr:nvSpPr>
        <xdr:cNvPr id="2501" name="Line 62"/>
        <xdr:cNvSpPr>
          <a:spLocks noChangeShapeType="1"/>
        </xdr:cNvSpPr>
      </xdr:nvSpPr>
      <xdr:spPr bwMode="auto">
        <a:xfrm>
          <a:off x="3200400" y="137255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95</xdr:row>
      <xdr:rowOff>114300</xdr:rowOff>
    </xdr:from>
    <xdr:to>
      <xdr:col>6</xdr:col>
      <xdr:colOff>66675</xdr:colOff>
      <xdr:row>95</xdr:row>
      <xdr:rowOff>114300</xdr:rowOff>
    </xdr:to>
    <xdr:sp macro="" textlink="">
      <xdr:nvSpPr>
        <xdr:cNvPr id="2502" name="Line 63"/>
        <xdr:cNvSpPr>
          <a:spLocks noChangeShapeType="1"/>
        </xdr:cNvSpPr>
      </xdr:nvSpPr>
      <xdr:spPr bwMode="auto">
        <a:xfrm>
          <a:off x="3200400" y="13725525"/>
          <a:ext cx="514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5</xdr:col>
      <xdr:colOff>609600</xdr:colOff>
      <xdr:row>99</xdr:row>
      <xdr:rowOff>114300</xdr:rowOff>
    </xdr:to>
    <xdr:sp macro="" textlink="">
      <xdr:nvSpPr>
        <xdr:cNvPr id="2503" name="Line 66"/>
        <xdr:cNvSpPr>
          <a:spLocks noChangeShapeType="1"/>
        </xdr:cNvSpPr>
      </xdr:nvSpPr>
      <xdr:spPr bwMode="auto">
        <a:xfrm>
          <a:off x="3200400" y="14258925"/>
          <a:ext cx="352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99</xdr:row>
      <xdr:rowOff>114300</xdr:rowOff>
    </xdr:from>
    <xdr:to>
      <xdr:col>6</xdr:col>
      <xdr:colOff>66675</xdr:colOff>
      <xdr:row>99</xdr:row>
      <xdr:rowOff>114300</xdr:rowOff>
    </xdr:to>
    <xdr:sp macro="" textlink="">
      <xdr:nvSpPr>
        <xdr:cNvPr id="2504" name="Line 67"/>
        <xdr:cNvSpPr>
          <a:spLocks noChangeShapeType="1"/>
        </xdr:cNvSpPr>
      </xdr:nvSpPr>
      <xdr:spPr bwMode="auto">
        <a:xfrm>
          <a:off x="3200400" y="14258925"/>
          <a:ext cx="514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llexPac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ppl1"/>
      <sheetName val="Appl2"/>
      <sheetName val="BS 1"/>
      <sheetName val="BS1 Sch"/>
      <sheetName val="ES 1"/>
      <sheetName val="ENW1"/>
      <sheetName val="BS 2"/>
      <sheetName val="BS2 Sch"/>
      <sheetName val="ES 2"/>
      <sheetName val="ENW2"/>
      <sheetName val="BS 3"/>
      <sheetName val="BS3 Sch"/>
      <sheetName val="ES 3"/>
      <sheetName val="ENW3"/>
      <sheetName val="BS 4"/>
      <sheetName val="BS4 Sch"/>
      <sheetName val="ES 4"/>
      <sheetName val="ENW4"/>
      <sheetName val="BS 5"/>
      <sheetName val="BS5 Sch"/>
      <sheetName val="ES 5"/>
      <sheetName val="ENW5"/>
      <sheetName val="CBS"/>
      <sheetName val="CES"/>
      <sheetName val="CENW"/>
      <sheetName val="I&amp;E Adj"/>
      <sheetName val="Credit Sum"/>
      <sheetName val="Coll Sum"/>
      <sheetName val="Stnds 1"/>
      <sheetName val="Stnds 2"/>
      <sheetName val="Pricing"/>
      <sheetName val="Trend"/>
      <sheetName val="S&amp;S"/>
      <sheetName val="Stmt Chg"/>
      <sheetName val="Sensitivity"/>
      <sheetName val="Chid_Eq"/>
      <sheetName val="Chid_C&amp;L"/>
      <sheetName val="TDS"/>
      <sheetName val="Cash Flow"/>
      <sheetName val="CF Rec"/>
      <sheetName val="CSP Appl1-Pg1"/>
      <sheetName val="CSP Appl1-Pg2"/>
      <sheetName val="CSP Appl1-Pg3"/>
      <sheetName val="CSP Appl2-Pg1"/>
      <sheetName val="Nam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5">
          <cell r="J25">
            <v>0</v>
          </cell>
          <cell r="L25">
            <v>0</v>
          </cell>
        </row>
        <row r="32">
          <cell r="J32">
            <v>0</v>
          </cell>
          <cell r="L32">
            <v>0</v>
          </cell>
        </row>
        <row r="39">
          <cell r="J39">
            <v>0</v>
          </cell>
          <cell r="L39">
            <v>0</v>
          </cell>
        </row>
        <row r="46">
          <cell r="J46">
            <v>0</v>
          </cell>
          <cell r="L46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>
      <selection activeCell="A2" sqref="A2"/>
    </sheetView>
  </sheetViews>
  <sheetFormatPr defaultColWidth="9.140625" defaultRowHeight="12.75"/>
  <cols>
    <col min="1" max="16384" width="9.140625" style="61" customWidth="1"/>
  </cols>
  <sheetData>
    <row r="1" ht="12.75">
      <c r="A1" s="61" t="s">
        <v>347</v>
      </c>
    </row>
  </sheetData>
  <sheetProtection password="C4C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showGridLines="0" showZeros="0" zoomScale="130" zoomScaleNormal="130" workbookViewId="0" topLeftCell="A1"/>
  </sheetViews>
  <sheetFormatPr defaultColWidth="9.140625" defaultRowHeight="12.75"/>
  <cols>
    <col min="1" max="1" width="3.7109375" style="535" customWidth="1"/>
    <col min="2" max="2" width="10.7109375" style="61" customWidth="1"/>
    <col min="3" max="3" width="20.7109375" style="61" customWidth="1"/>
    <col min="4" max="4" width="9.140625" style="61" customWidth="1"/>
    <col min="5" max="5" width="9.7109375" style="536" customWidth="1"/>
    <col min="6" max="8" width="9.140625" style="61" customWidth="1"/>
    <col min="9" max="9" width="11.7109375" style="61" customWidth="1"/>
    <col min="10" max="16384" width="9.140625" style="61" customWidth="1"/>
  </cols>
  <sheetData>
    <row r="1" spans="1:9" ht="15.95" customHeight="1" thickBot="1" thickTop="1">
      <c r="A1" s="363" t="s">
        <v>59</v>
      </c>
      <c r="B1" s="491"/>
      <c r="C1" s="491"/>
      <c r="D1" s="491"/>
      <c r="E1" s="492"/>
      <c r="F1" s="493" t="s">
        <v>60</v>
      </c>
      <c r="G1" s="491"/>
      <c r="H1" s="491"/>
      <c r="I1" s="494"/>
    </row>
    <row r="2" spans="1:9" s="504" customFormat="1" ht="15.95" customHeight="1" thickTop="1">
      <c r="A2" s="495" t="s">
        <v>61</v>
      </c>
      <c r="B2" s="496"/>
      <c r="C2" s="497" t="s">
        <v>62</v>
      </c>
      <c r="D2" s="498"/>
      <c r="E2" s="499" t="s">
        <v>10</v>
      </c>
      <c r="F2" s="500" t="s">
        <v>63</v>
      </c>
      <c r="G2" s="501"/>
      <c r="H2" s="502" t="s">
        <v>64</v>
      </c>
      <c r="I2" s="503" t="s">
        <v>65</v>
      </c>
    </row>
    <row r="3" spans="1:9" ht="15.95" customHeight="1">
      <c r="A3" s="383">
        <v>1</v>
      </c>
      <c r="B3" s="671" t="s">
        <v>348</v>
      </c>
      <c r="C3" s="751" t="s">
        <v>399</v>
      </c>
      <c r="D3" s="753"/>
      <c r="E3" s="672">
        <v>19223</v>
      </c>
      <c r="F3" s="757" t="s">
        <v>403</v>
      </c>
      <c r="G3" s="753"/>
      <c r="H3" s="671" t="s">
        <v>350</v>
      </c>
      <c r="I3" s="673">
        <v>1925</v>
      </c>
    </row>
    <row r="4" spans="1:9" ht="15.95" customHeight="1">
      <c r="A4" s="383">
        <f>A3+1</f>
        <v>2</v>
      </c>
      <c r="B4" s="671" t="s">
        <v>349</v>
      </c>
      <c r="C4" s="751" t="s">
        <v>399</v>
      </c>
      <c r="D4" s="753"/>
      <c r="E4" s="672">
        <v>24889</v>
      </c>
      <c r="F4" s="757" t="s">
        <v>401</v>
      </c>
      <c r="G4" s="753"/>
      <c r="H4" s="671" t="s">
        <v>350</v>
      </c>
      <c r="I4" s="673">
        <v>9500</v>
      </c>
    </row>
    <row r="5" spans="1:9" ht="15.95" customHeight="1">
      <c r="A5" s="383">
        <f>A4+1</f>
        <v>3</v>
      </c>
      <c r="B5" s="671"/>
      <c r="C5" s="751"/>
      <c r="D5" s="753"/>
      <c r="E5" s="672"/>
      <c r="F5" s="757"/>
      <c r="G5" s="753"/>
      <c r="H5" s="671"/>
      <c r="I5" s="673"/>
    </row>
    <row r="6" spans="1:9" ht="15.95" customHeight="1">
      <c r="A6" s="383">
        <f>A5+1</f>
        <v>4</v>
      </c>
      <c r="B6" s="671"/>
      <c r="C6" s="751"/>
      <c r="D6" s="753"/>
      <c r="E6" s="672"/>
      <c r="F6" s="757"/>
      <c r="G6" s="753"/>
      <c r="H6" s="671"/>
      <c r="I6" s="673"/>
    </row>
    <row r="7" spans="1:9" ht="15.95" customHeight="1" thickBot="1">
      <c r="A7" s="383">
        <f>A6+1</f>
        <v>5</v>
      </c>
      <c r="B7" s="671"/>
      <c r="C7" s="751"/>
      <c r="D7" s="753"/>
      <c r="E7" s="680"/>
      <c r="F7" s="758"/>
      <c r="G7" s="759"/>
      <c r="H7" s="681"/>
      <c r="I7" s="682"/>
    </row>
    <row r="8" spans="1:9" ht="15.95" customHeight="1" thickBot="1" thickTop="1">
      <c r="A8" s="505"/>
      <c r="B8" s="506"/>
      <c r="C8" s="4" t="s">
        <v>2</v>
      </c>
      <c r="D8" s="4"/>
      <c r="E8" s="683">
        <f>SUM(E3:E7)</f>
        <v>44112</v>
      </c>
      <c r="F8" s="537" t="s">
        <v>66</v>
      </c>
      <c r="G8" s="507"/>
      <c r="H8" s="508"/>
      <c r="I8" s="684">
        <f>SUM(I3:I7)</f>
        <v>11425</v>
      </c>
    </row>
    <row r="9" spans="1:9" s="513" customFormat="1" ht="15.95" customHeight="1" thickBot="1" thickTop="1">
      <c r="A9" s="509" t="s">
        <v>67</v>
      </c>
      <c r="B9" s="510"/>
      <c r="C9" s="510"/>
      <c r="D9" s="510"/>
      <c r="E9" s="511"/>
      <c r="F9" s="510"/>
      <c r="G9" s="510"/>
      <c r="H9" s="510"/>
      <c r="I9" s="512"/>
    </row>
    <row r="10" spans="1:9" s="504" customFormat="1" ht="15.95" customHeight="1" thickTop="1">
      <c r="A10" s="514" t="s">
        <v>68</v>
      </c>
      <c r="B10" s="498"/>
      <c r="C10" s="497" t="s">
        <v>69</v>
      </c>
      <c r="D10" s="498"/>
      <c r="E10" s="515" t="s">
        <v>70</v>
      </c>
      <c r="F10" s="497" t="s">
        <v>71</v>
      </c>
      <c r="G10" s="498"/>
      <c r="H10" s="497" t="s">
        <v>72</v>
      </c>
      <c r="I10" s="392"/>
    </row>
    <row r="11" spans="1:9" ht="15.95" customHeight="1">
      <c r="A11" s="516" t="s">
        <v>73</v>
      </c>
      <c r="B11" s="517"/>
      <c r="C11" s="103"/>
      <c r="D11" s="103"/>
      <c r="E11" s="518"/>
      <c r="F11" s="519" t="s">
        <v>74</v>
      </c>
      <c r="G11" s="519" t="s">
        <v>75</v>
      </c>
      <c r="H11" s="519" t="s">
        <v>74</v>
      </c>
      <c r="I11" s="520" t="s">
        <v>75</v>
      </c>
    </row>
    <row r="12" spans="1:9" ht="15.95" customHeight="1">
      <c r="A12" s="383">
        <v>1</v>
      </c>
      <c r="B12" s="671"/>
      <c r="C12" s="751"/>
      <c r="D12" s="753"/>
      <c r="E12" s="674">
        <v>1</v>
      </c>
      <c r="F12" s="675"/>
      <c r="G12" s="686">
        <f>B12*E12*F12</f>
        <v>0</v>
      </c>
      <c r="H12" s="675"/>
      <c r="I12" s="676">
        <f>B12*E12*H12</f>
        <v>0</v>
      </c>
    </row>
    <row r="13" spans="1:9" ht="15.95" customHeight="1">
      <c r="A13" s="383">
        <f>A12+1</f>
        <v>2</v>
      </c>
      <c r="B13" s="675"/>
      <c r="C13" s="751"/>
      <c r="D13" s="753"/>
      <c r="E13" s="674">
        <v>1</v>
      </c>
      <c r="F13" s="675"/>
      <c r="G13" s="686">
        <f>B13*E13*F13</f>
        <v>0</v>
      </c>
      <c r="H13" s="675"/>
      <c r="I13" s="676"/>
    </row>
    <row r="14" spans="1:9" ht="15.95" customHeight="1">
      <c r="A14" s="383">
        <f>A13+1</f>
        <v>3</v>
      </c>
      <c r="B14" s="675"/>
      <c r="C14" s="751"/>
      <c r="D14" s="753"/>
      <c r="E14" s="674">
        <v>1</v>
      </c>
      <c r="F14" s="675"/>
      <c r="G14" s="686">
        <f>B14*E14*F14</f>
        <v>0</v>
      </c>
      <c r="H14" s="675"/>
      <c r="I14" s="676">
        <f>B14*E14*H14</f>
        <v>0</v>
      </c>
    </row>
    <row r="15" spans="1:9" ht="15.95" customHeight="1">
      <c r="A15" s="383">
        <f>A14+1</f>
        <v>4</v>
      </c>
      <c r="B15" s="675"/>
      <c r="C15" s="751"/>
      <c r="D15" s="753"/>
      <c r="E15" s="674">
        <v>1</v>
      </c>
      <c r="F15" s="675"/>
      <c r="G15" s="686">
        <f>B15*E15*F15</f>
        <v>0</v>
      </c>
      <c r="H15" s="675"/>
      <c r="I15" s="676">
        <f>B15*E15*H15</f>
        <v>0</v>
      </c>
    </row>
    <row r="16" spans="1:9" ht="15.95" customHeight="1" thickBot="1">
      <c r="A16" s="383">
        <f>A15+1</f>
        <v>5</v>
      </c>
      <c r="B16" s="675"/>
      <c r="C16" s="751"/>
      <c r="D16" s="753"/>
      <c r="E16" s="674">
        <v>1</v>
      </c>
      <c r="F16" s="675"/>
      <c r="G16" s="686">
        <f>B16*E16*F16</f>
        <v>0</v>
      </c>
      <c r="H16" s="675"/>
      <c r="I16" s="676">
        <f>B16*E16*H16</f>
        <v>0</v>
      </c>
    </row>
    <row r="17" spans="1:9" ht="15.95" customHeight="1" thickBot="1" thickTop="1">
      <c r="A17" s="77"/>
      <c r="B17" s="62"/>
      <c r="C17" s="62"/>
      <c r="D17" s="62"/>
      <c r="E17" s="62"/>
      <c r="F17" s="384" t="s">
        <v>76</v>
      </c>
      <c r="G17" s="385"/>
      <c r="H17" s="386"/>
      <c r="I17" s="693">
        <f>SUM(I12:I16)</f>
        <v>0</v>
      </c>
    </row>
    <row r="18" spans="1:9" ht="15.95" customHeight="1">
      <c r="A18" s="521" t="s">
        <v>77</v>
      </c>
      <c r="B18" s="522"/>
      <c r="C18" s="523"/>
      <c r="D18" s="523"/>
      <c r="E18" s="524"/>
      <c r="F18" s="519" t="s">
        <v>74</v>
      </c>
      <c r="G18" s="519" t="s">
        <v>75</v>
      </c>
      <c r="H18" s="519" t="s">
        <v>74</v>
      </c>
      <c r="I18" s="520" t="s">
        <v>75</v>
      </c>
    </row>
    <row r="19" spans="1:9" ht="15.95" customHeight="1">
      <c r="A19" s="383">
        <v>1</v>
      </c>
      <c r="B19" s="675"/>
      <c r="C19" s="751"/>
      <c r="D19" s="753"/>
      <c r="E19" s="674">
        <v>1</v>
      </c>
      <c r="F19" s="675"/>
      <c r="G19" s="686">
        <f>B19*E19*F19</f>
        <v>0</v>
      </c>
      <c r="H19" s="675"/>
      <c r="I19" s="676">
        <f>B19*E19*H19</f>
        <v>0</v>
      </c>
    </row>
    <row r="20" spans="1:9" ht="15.95" customHeight="1">
      <c r="A20" s="383">
        <f>A19+1</f>
        <v>2</v>
      </c>
      <c r="B20" s="675"/>
      <c r="C20" s="751"/>
      <c r="D20" s="753"/>
      <c r="E20" s="674">
        <v>1</v>
      </c>
      <c r="F20" s="675"/>
      <c r="G20" s="686">
        <f>B20*E20*F20</f>
        <v>0</v>
      </c>
      <c r="H20" s="675"/>
      <c r="I20" s="676">
        <f>B20*E20*H20</f>
        <v>0</v>
      </c>
    </row>
    <row r="21" spans="1:9" ht="15.95" customHeight="1">
      <c r="A21" s="383">
        <f>A20+1</f>
        <v>3</v>
      </c>
      <c r="B21" s="675"/>
      <c r="C21" s="751"/>
      <c r="D21" s="753"/>
      <c r="E21" s="674">
        <v>1</v>
      </c>
      <c r="F21" s="675"/>
      <c r="G21" s="686">
        <f>B21*E21*F21</f>
        <v>0</v>
      </c>
      <c r="H21" s="675"/>
      <c r="I21" s="676">
        <f>B21*E21*H21</f>
        <v>0</v>
      </c>
    </row>
    <row r="22" spans="1:9" ht="15.95" customHeight="1" thickBot="1">
      <c r="A22" s="383">
        <f>A21+1</f>
        <v>4</v>
      </c>
      <c r="B22" s="675"/>
      <c r="C22" s="751"/>
      <c r="D22" s="753"/>
      <c r="E22" s="674">
        <v>1</v>
      </c>
      <c r="F22" s="675"/>
      <c r="G22" s="686">
        <f>B22*E22*F22</f>
        <v>0</v>
      </c>
      <c r="H22" s="675"/>
      <c r="I22" s="676">
        <f>B22*E22*H22</f>
        <v>0</v>
      </c>
    </row>
    <row r="23" spans="1:9" ht="15.95" customHeight="1" thickBot="1" thickTop="1">
      <c r="A23" s="525"/>
      <c r="B23" s="62"/>
      <c r="C23" s="62"/>
      <c r="D23" s="62"/>
      <c r="E23" s="526"/>
      <c r="F23" s="527" t="s">
        <v>78</v>
      </c>
      <c r="G23" s="385"/>
      <c r="H23" s="386"/>
      <c r="I23" s="693">
        <f>SUM(I19:I22)</f>
        <v>0</v>
      </c>
    </row>
    <row r="24" spans="1:9" ht="15.95" customHeight="1" thickBot="1" thickTop="1">
      <c r="A24" s="509" t="s">
        <v>79</v>
      </c>
      <c r="B24" s="510"/>
      <c r="C24" s="510"/>
      <c r="D24" s="510"/>
      <c r="E24" s="511"/>
      <c r="F24" s="510"/>
      <c r="G24" s="510"/>
      <c r="H24" s="510"/>
      <c r="I24" s="512"/>
    </row>
    <row r="25" spans="1:9" ht="15.95" customHeight="1" thickTop="1">
      <c r="A25" s="514" t="s">
        <v>80</v>
      </c>
      <c r="B25" s="390"/>
      <c r="C25" s="498"/>
      <c r="D25" s="390"/>
      <c r="E25" s="528" t="s">
        <v>81</v>
      </c>
      <c r="F25" s="498"/>
      <c r="G25" s="529" t="s">
        <v>82</v>
      </c>
      <c r="H25" s="519" t="s">
        <v>83</v>
      </c>
      <c r="I25" s="520" t="s">
        <v>84</v>
      </c>
    </row>
    <row r="26" spans="1:9" ht="15.95" customHeight="1">
      <c r="A26" s="383">
        <v>1</v>
      </c>
      <c r="B26" s="751"/>
      <c r="C26" s="752"/>
      <c r="D26" s="753"/>
      <c r="E26" s="754"/>
      <c r="F26" s="756"/>
      <c r="G26" s="671"/>
      <c r="H26" s="698"/>
      <c r="I26" s="699"/>
    </row>
    <row r="27" spans="1:9" ht="15.95" customHeight="1">
      <c r="A27" s="383">
        <f>A26+1</f>
        <v>2</v>
      </c>
      <c r="B27" s="751"/>
      <c r="C27" s="752"/>
      <c r="D27" s="753"/>
      <c r="E27" s="754"/>
      <c r="F27" s="756"/>
      <c r="G27" s="671"/>
      <c r="H27" s="698"/>
      <c r="I27" s="699"/>
    </row>
    <row r="28" spans="1:9" ht="15.95" customHeight="1">
      <c r="A28" s="383">
        <f>A27+1</f>
        <v>3</v>
      </c>
      <c r="B28" s="751"/>
      <c r="C28" s="752"/>
      <c r="D28" s="753"/>
      <c r="E28" s="754"/>
      <c r="F28" s="756"/>
      <c r="G28" s="671"/>
      <c r="H28" s="698"/>
      <c r="I28" s="699"/>
    </row>
    <row r="29" spans="1:9" ht="15.95" customHeight="1" thickBot="1">
      <c r="A29" s="383">
        <f>A28+1</f>
        <v>4</v>
      </c>
      <c r="B29" s="751"/>
      <c r="C29" s="752"/>
      <c r="D29" s="753"/>
      <c r="E29" s="754"/>
      <c r="F29" s="755"/>
      <c r="G29" s="671"/>
      <c r="H29" s="698"/>
      <c r="I29" s="699"/>
    </row>
    <row r="30" spans="1:9" ht="15.95" customHeight="1" thickBot="1" thickTop="1">
      <c r="A30" s="525"/>
      <c r="B30" s="62"/>
      <c r="C30" s="62"/>
      <c r="D30" s="62"/>
      <c r="E30" s="530"/>
      <c r="F30" s="545" t="s">
        <v>85</v>
      </c>
      <c r="G30" s="386"/>
      <c r="H30" s="700">
        <f>SUM(H26:H29)</f>
        <v>0</v>
      </c>
      <c r="I30" s="701">
        <f>SUM(I26:I29)</f>
        <v>0</v>
      </c>
    </row>
    <row r="31" spans="1:9" ht="15.95" customHeight="1" thickBot="1" thickTop="1">
      <c r="A31" s="509" t="s">
        <v>86</v>
      </c>
      <c r="B31" s="510"/>
      <c r="C31" s="510"/>
      <c r="D31" s="510"/>
      <c r="E31" s="511"/>
      <c r="F31" s="510"/>
      <c r="G31" s="510"/>
      <c r="H31" s="510"/>
      <c r="I31" s="512"/>
    </row>
    <row r="32" spans="1:9" ht="15.95" customHeight="1" thickTop="1">
      <c r="A32" s="514" t="s">
        <v>70</v>
      </c>
      <c r="B32" s="498"/>
      <c r="C32" s="497" t="s">
        <v>69</v>
      </c>
      <c r="D32" s="390"/>
      <c r="E32" s="531"/>
      <c r="F32" s="519" t="s">
        <v>65</v>
      </c>
      <c r="G32" s="519" t="s">
        <v>87</v>
      </c>
      <c r="H32" s="519" t="s">
        <v>88</v>
      </c>
      <c r="I32" s="520" t="s">
        <v>8</v>
      </c>
    </row>
    <row r="33" spans="1:9" ht="15.95" customHeight="1">
      <c r="A33" s="383">
        <v>1</v>
      </c>
      <c r="B33" s="674">
        <v>1</v>
      </c>
      <c r="C33" s="751" t="s">
        <v>382</v>
      </c>
      <c r="D33" s="752"/>
      <c r="E33" s="753"/>
      <c r="F33" s="702">
        <v>125</v>
      </c>
      <c r="G33" s="729">
        <v>225</v>
      </c>
      <c r="H33" s="671"/>
      <c r="I33" s="676">
        <f aca="true" t="shared" si="0" ref="I33:I40">F33*G33*B33</f>
        <v>28125</v>
      </c>
    </row>
    <row r="34" spans="1:9" ht="15.95" customHeight="1">
      <c r="A34" s="383">
        <f aca="true" t="shared" si="1" ref="A34:A40">A33+1</f>
        <v>2</v>
      </c>
      <c r="B34" s="674">
        <v>1</v>
      </c>
      <c r="C34" s="751" t="s">
        <v>383</v>
      </c>
      <c r="D34" s="752"/>
      <c r="E34" s="753"/>
      <c r="F34" s="702">
        <v>35575</v>
      </c>
      <c r="G34" s="729">
        <v>6.8</v>
      </c>
      <c r="H34" s="671"/>
      <c r="I34" s="676">
        <f t="shared" si="0"/>
        <v>241910</v>
      </c>
    </row>
    <row r="35" spans="1:9" ht="15.95" customHeight="1">
      <c r="A35" s="383">
        <f t="shared" si="1"/>
        <v>3</v>
      </c>
      <c r="B35" s="674">
        <v>1</v>
      </c>
      <c r="C35" s="751" t="s">
        <v>384</v>
      </c>
      <c r="D35" s="752"/>
      <c r="E35" s="753"/>
      <c r="F35" s="702">
        <v>12550</v>
      </c>
      <c r="G35" s="729">
        <v>13</v>
      </c>
      <c r="H35" s="671"/>
      <c r="I35" s="676">
        <f t="shared" si="0"/>
        <v>163150</v>
      </c>
    </row>
    <row r="36" spans="1:9" ht="15.95" customHeight="1">
      <c r="A36" s="383">
        <f t="shared" si="1"/>
        <v>4</v>
      </c>
      <c r="B36" s="674">
        <v>1</v>
      </c>
      <c r="C36" s="751"/>
      <c r="D36" s="752"/>
      <c r="E36" s="753"/>
      <c r="F36" s="702"/>
      <c r="G36" s="729"/>
      <c r="H36" s="671"/>
      <c r="I36" s="676">
        <f t="shared" si="0"/>
        <v>0</v>
      </c>
    </row>
    <row r="37" spans="1:9" ht="15.95" customHeight="1">
      <c r="A37" s="383">
        <f t="shared" si="1"/>
        <v>5</v>
      </c>
      <c r="B37" s="674">
        <v>1</v>
      </c>
      <c r="C37" s="751"/>
      <c r="D37" s="752"/>
      <c r="E37" s="753"/>
      <c r="F37" s="702"/>
      <c r="G37" s="729"/>
      <c r="H37" s="671"/>
      <c r="I37" s="676">
        <f t="shared" si="0"/>
        <v>0</v>
      </c>
    </row>
    <row r="38" spans="1:9" ht="15.95" customHeight="1">
      <c r="A38" s="383">
        <f t="shared" si="1"/>
        <v>6</v>
      </c>
      <c r="B38" s="674">
        <v>1</v>
      </c>
      <c r="C38" s="751"/>
      <c r="D38" s="752"/>
      <c r="E38" s="753"/>
      <c r="F38" s="702"/>
      <c r="G38" s="729"/>
      <c r="H38" s="671"/>
      <c r="I38" s="676">
        <f t="shared" si="0"/>
        <v>0</v>
      </c>
    </row>
    <row r="39" spans="1:9" ht="15.95" customHeight="1">
      <c r="A39" s="383">
        <f t="shared" si="1"/>
        <v>7</v>
      </c>
      <c r="B39" s="674">
        <v>1</v>
      </c>
      <c r="C39" s="751"/>
      <c r="D39" s="752"/>
      <c r="E39" s="753"/>
      <c r="F39" s="702"/>
      <c r="G39" s="729"/>
      <c r="H39" s="671"/>
      <c r="I39" s="676">
        <f t="shared" si="0"/>
        <v>0</v>
      </c>
    </row>
    <row r="40" spans="1:9" ht="15.95" customHeight="1" thickBot="1">
      <c r="A40" s="383">
        <f t="shared" si="1"/>
        <v>8</v>
      </c>
      <c r="B40" s="674">
        <v>1</v>
      </c>
      <c r="C40" s="751"/>
      <c r="D40" s="752"/>
      <c r="E40" s="753"/>
      <c r="F40" s="702"/>
      <c r="G40" s="729"/>
      <c r="H40" s="671"/>
      <c r="I40" s="676">
        <f t="shared" si="0"/>
        <v>0</v>
      </c>
    </row>
    <row r="41" spans="1:9" ht="15.95" customHeight="1" thickBot="1" thickTop="1">
      <c r="A41" s="525"/>
      <c r="B41" s="62"/>
      <c r="C41" s="62"/>
      <c r="D41" s="62"/>
      <c r="E41" s="526"/>
      <c r="F41" s="384" t="s">
        <v>89</v>
      </c>
      <c r="G41" s="385"/>
      <c r="H41" s="386"/>
      <c r="I41" s="684">
        <f>SUM(I33:I40)</f>
        <v>433185</v>
      </c>
    </row>
    <row r="42" spans="1:9" ht="15.95" customHeight="1" thickBot="1" thickTop="1">
      <c r="A42" s="509" t="s">
        <v>90</v>
      </c>
      <c r="B42" s="510"/>
      <c r="C42" s="510"/>
      <c r="D42" s="510"/>
      <c r="E42" s="511"/>
      <c r="F42" s="510"/>
      <c r="G42" s="510"/>
      <c r="H42" s="510"/>
      <c r="I42" s="512"/>
    </row>
    <row r="43" spans="1:9" ht="15.95" customHeight="1" thickTop="1">
      <c r="A43" s="514" t="s">
        <v>70</v>
      </c>
      <c r="B43" s="498"/>
      <c r="C43" s="497" t="s">
        <v>69</v>
      </c>
      <c r="D43" s="390"/>
      <c r="E43" s="531"/>
      <c r="F43" s="519" t="s">
        <v>91</v>
      </c>
      <c r="G43" s="519" t="s">
        <v>94</v>
      </c>
      <c r="H43" s="519" t="s">
        <v>18</v>
      </c>
      <c r="I43" s="520" t="s">
        <v>8</v>
      </c>
    </row>
    <row r="44" spans="1:9" ht="15.95" customHeight="1">
      <c r="A44" s="383">
        <v>1</v>
      </c>
      <c r="B44" s="674">
        <v>1</v>
      </c>
      <c r="C44" s="751" t="s">
        <v>355</v>
      </c>
      <c r="D44" s="752"/>
      <c r="E44" s="753"/>
      <c r="F44" s="675">
        <v>45</v>
      </c>
      <c r="G44" s="729">
        <v>1350</v>
      </c>
      <c r="H44" s="675">
        <v>750</v>
      </c>
      <c r="I44" s="676">
        <f>F44*G44*B44</f>
        <v>60750</v>
      </c>
    </row>
    <row r="45" spans="1:9" ht="15.95" customHeight="1">
      <c r="A45" s="383">
        <f aca="true" t="shared" si="2" ref="A45:A52">A44+1</f>
        <v>2</v>
      </c>
      <c r="B45" s="674">
        <v>1</v>
      </c>
      <c r="C45" s="751" t="s">
        <v>356</v>
      </c>
      <c r="D45" s="752"/>
      <c r="E45" s="753"/>
      <c r="F45" s="675">
        <v>36</v>
      </c>
      <c r="G45" s="729">
        <v>1200</v>
      </c>
      <c r="H45" s="675">
        <v>650</v>
      </c>
      <c r="I45" s="676">
        <f aca="true" t="shared" si="3" ref="I45:I52">F45*G45*B45</f>
        <v>43200</v>
      </c>
    </row>
    <row r="46" spans="1:9" ht="15.95" customHeight="1">
      <c r="A46" s="383">
        <f t="shared" si="2"/>
        <v>3</v>
      </c>
      <c r="B46" s="674">
        <v>1</v>
      </c>
      <c r="C46" s="751"/>
      <c r="D46" s="752"/>
      <c r="E46" s="753"/>
      <c r="F46" s="675"/>
      <c r="G46" s="729"/>
      <c r="H46" s="675"/>
      <c r="I46" s="676">
        <f t="shared" si="3"/>
        <v>0</v>
      </c>
    </row>
    <row r="47" spans="1:9" ht="15.95" customHeight="1">
      <c r="A47" s="383">
        <f t="shared" si="2"/>
        <v>4</v>
      </c>
      <c r="B47" s="674">
        <v>1</v>
      </c>
      <c r="C47" s="751"/>
      <c r="D47" s="752"/>
      <c r="E47" s="753"/>
      <c r="F47" s="675"/>
      <c r="G47" s="729"/>
      <c r="H47" s="675"/>
      <c r="I47" s="676">
        <f t="shared" si="3"/>
        <v>0</v>
      </c>
    </row>
    <row r="48" spans="1:9" ht="15.95" customHeight="1">
      <c r="A48" s="383">
        <f t="shared" si="2"/>
        <v>5</v>
      </c>
      <c r="B48" s="674">
        <v>1</v>
      </c>
      <c r="C48" s="751"/>
      <c r="D48" s="752"/>
      <c r="E48" s="753"/>
      <c r="F48" s="675"/>
      <c r="G48" s="729"/>
      <c r="H48" s="675"/>
      <c r="I48" s="676">
        <f t="shared" si="3"/>
        <v>0</v>
      </c>
    </row>
    <row r="49" spans="1:9" ht="15.95" customHeight="1">
      <c r="A49" s="383">
        <f t="shared" si="2"/>
        <v>6</v>
      </c>
      <c r="B49" s="674">
        <v>1</v>
      </c>
      <c r="C49" s="751"/>
      <c r="D49" s="752"/>
      <c r="E49" s="753"/>
      <c r="F49" s="675"/>
      <c r="G49" s="729"/>
      <c r="H49" s="675"/>
      <c r="I49" s="676">
        <f t="shared" si="3"/>
        <v>0</v>
      </c>
    </row>
    <row r="50" spans="1:9" ht="15.95" customHeight="1">
      <c r="A50" s="383">
        <f t="shared" si="2"/>
        <v>7</v>
      </c>
      <c r="B50" s="674">
        <v>1</v>
      </c>
      <c r="C50" s="751"/>
      <c r="D50" s="752"/>
      <c r="E50" s="753"/>
      <c r="F50" s="675"/>
      <c r="G50" s="729"/>
      <c r="H50" s="675"/>
      <c r="I50" s="676">
        <f t="shared" si="3"/>
        <v>0</v>
      </c>
    </row>
    <row r="51" spans="1:9" ht="15.95" customHeight="1">
      <c r="A51" s="383">
        <f t="shared" si="2"/>
        <v>8</v>
      </c>
      <c r="B51" s="674">
        <v>1</v>
      </c>
      <c r="C51" s="751"/>
      <c r="D51" s="752"/>
      <c r="E51" s="753"/>
      <c r="F51" s="675"/>
      <c r="G51" s="729"/>
      <c r="H51" s="675"/>
      <c r="I51" s="676">
        <f t="shared" si="3"/>
        <v>0</v>
      </c>
    </row>
    <row r="52" spans="1:9" ht="15.95" customHeight="1" thickBot="1">
      <c r="A52" s="383">
        <f t="shared" si="2"/>
        <v>9</v>
      </c>
      <c r="B52" s="674">
        <v>1</v>
      </c>
      <c r="C52" s="751"/>
      <c r="D52" s="752"/>
      <c r="E52" s="753"/>
      <c r="F52" s="675"/>
      <c r="G52" s="729"/>
      <c r="H52" s="675"/>
      <c r="I52" s="676">
        <f t="shared" si="3"/>
        <v>0</v>
      </c>
    </row>
    <row r="53" spans="1:9" ht="15.95" customHeight="1" thickBot="1" thickTop="1">
      <c r="A53" s="532"/>
      <c r="B53" s="130"/>
      <c r="C53" s="130"/>
      <c r="D53" s="130"/>
      <c r="E53" s="533"/>
      <c r="F53" s="412" t="s">
        <v>92</v>
      </c>
      <c r="G53" s="534"/>
      <c r="H53" s="413"/>
      <c r="I53" s="704">
        <f>SUM(I44:I52)</f>
        <v>103950</v>
      </c>
    </row>
    <row r="54" spans="1:5" ht="13.5" thickTop="1">
      <c r="A54" s="61"/>
      <c r="E54" s="61"/>
    </row>
    <row r="55" spans="1:5" ht="12.75">
      <c r="A55" s="61"/>
      <c r="E55" s="61"/>
    </row>
    <row r="56" spans="1:5" ht="12.75">
      <c r="A56" s="61"/>
      <c r="E56" s="61"/>
    </row>
    <row r="57" spans="1:5" ht="12.75">
      <c r="A57" s="61"/>
      <c r="E57" s="61"/>
    </row>
    <row r="58" spans="1:5" ht="12.75">
      <c r="A58" s="61"/>
      <c r="E58" s="61"/>
    </row>
    <row r="59" spans="1:5" ht="12.75">
      <c r="A59" s="61"/>
      <c r="E59" s="61"/>
    </row>
    <row r="60" spans="1:5" ht="12.75">
      <c r="A60" s="61"/>
      <c r="E60" s="61"/>
    </row>
    <row r="61" spans="1:5" ht="12.75">
      <c r="A61" s="61"/>
      <c r="E61" s="61"/>
    </row>
    <row r="62" spans="1:5" ht="12.75">
      <c r="A62" s="61"/>
      <c r="E62" s="61"/>
    </row>
    <row r="63" spans="1:5" ht="12.75">
      <c r="A63" s="61"/>
      <c r="E63" s="61"/>
    </row>
    <row r="64" spans="1:5" ht="12.75">
      <c r="A64" s="61"/>
      <c r="E64" s="61"/>
    </row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</sheetData>
  <sheetProtection password="C4CD" sheet="1" objects="1" scenarios="1"/>
  <mergeCells count="44">
    <mergeCell ref="C7:D7"/>
    <mergeCell ref="F7:G7"/>
    <mergeCell ref="C36:E36"/>
    <mergeCell ref="C15:D15"/>
    <mergeCell ref="C14:D14"/>
    <mergeCell ref="C13:D13"/>
    <mergeCell ref="C12:D12"/>
    <mergeCell ref="C21:D21"/>
    <mergeCell ref="C20:D20"/>
    <mergeCell ref="C19:D19"/>
    <mergeCell ref="C16:D16"/>
    <mergeCell ref="B27:D27"/>
    <mergeCell ref="E27:F27"/>
    <mergeCell ref="B26:D26"/>
    <mergeCell ref="E26:F26"/>
    <mergeCell ref="C22:D22"/>
    <mergeCell ref="C4:D4"/>
    <mergeCell ref="F4:G4"/>
    <mergeCell ref="C3:D3"/>
    <mergeCell ref="F3:G3"/>
    <mergeCell ref="C6:D6"/>
    <mergeCell ref="F6:G6"/>
    <mergeCell ref="C5:D5"/>
    <mergeCell ref="F5:G5"/>
    <mergeCell ref="B29:D29"/>
    <mergeCell ref="E29:F29"/>
    <mergeCell ref="B28:D28"/>
    <mergeCell ref="E28:F28"/>
    <mergeCell ref="C38:E38"/>
    <mergeCell ref="C35:E35"/>
    <mergeCell ref="C34:E34"/>
    <mergeCell ref="C33:E33"/>
    <mergeCell ref="C37:E37"/>
    <mergeCell ref="C47:E47"/>
    <mergeCell ref="C46:E46"/>
    <mergeCell ref="C39:E39"/>
    <mergeCell ref="C40:E40"/>
    <mergeCell ref="C44:E44"/>
    <mergeCell ref="C45:E45"/>
    <mergeCell ref="C51:E51"/>
    <mergeCell ref="C50:E50"/>
    <mergeCell ref="C52:E52"/>
    <mergeCell ref="C49:E49"/>
    <mergeCell ref="C48:E48"/>
  </mergeCells>
  <printOptions horizontalCentered="1" verticalCentered="1"/>
  <pageMargins left="0.2" right="0.2" top="0.2" bottom="0.2" header="0.5" footer="0.5"/>
  <pageSetup fitToHeight="1" fitToWidth="1" horizontalDpi="180" verticalDpi="180" orientation="portrait" paperSize="5" scale="98" r:id="rId1"/>
  <headerFooter alignWithMargins="0">
    <oddHeader>&amp;CFarm Credit Services</oddHeader>
    <oddFooter>&amp;L&amp;6 1/00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showGridLines="0" showZeros="0" workbookViewId="0" topLeftCell="A1"/>
  </sheetViews>
  <sheetFormatPr defaultColWidth="9.140625" defaultRowHeight="12.75"/>
  <cols>
    <col min="1" max="1" width="3.7109375" style="61" customWidth="1"/>
    <col min="2" max="2" width="10.7109375" style="61" customWidth="1"/>
    <col min="3" max="3" width="20.7109375" style="61" customWidth="1"/>
    <col min="4" max="4" width="9.140625" style="61" customWidth="1"/>
    <col min="5" max="5" width="11.00390625" style="61" customWidth="1"/>
    <col min="6" max="6" width="9.7109375" style="61" customWidth="1"/>
    <col min="7" max="7" width="9.140625" style="61" customWidth="1"/>
    <col min="8" max="8" width="12.421875" style="61" bestFit="1" customWidth="1"/>
    <col min="9" max="9" width="9.140625" style="61" customWidth="1"/>
    <col min="10" max="10" width="11.7109375" style="61" customWidth="1"/>
    <col min="11" max="16384" width="9.140625" style="61" customWidth="1"/>
  </cols>
  <sheetData>
    <row r="1" spans="1:10" ht="15.95" customHeight="1" thickBot="1" thickTop="1">
      <c r="A1" s="363" t="s">
        <v>93</v>
      </c>
      <c r="B1" s="364"/>
      <c r="C1" s="364"/>
      <c r="D1" s="364"/>
      <c r="E1" s="364"/>
      <c r="F1" s="365"/>
      <c r="G1" s="364"/>
      <c r="H1" s="364"/>
      <c r="I1" s="364"/>
      <c r="J1" s="366"/>
    </row>
    <row r="2" spans="1:10" ht="15.95" customHeight="1" thickTop="1">
      <c r="A2" s="389" t="s">
        <v>70</v>
      </c>
      <c r="B2" s="548"/>
      <c r="C2" s="549" t="s">
        <v>69</v>
      </c>
      <c r="D2" s="550"/>
      <c r="E2" s="550"/>
      <c r="F2" s="551"/>
      <c r="G2" s="552" t="s">
        <v>91</v>
      </c>
      <c r="H2" s="552" t="s">
        <v>94</v>
      </c>
      <c r="I2" s="552" t="s">
        <v>18</v>
      </c>
      <c r="J2" s="553" t="s">
        <v>8</v>
      </c>
    </row>
    <row r="3" spans="1:10" ht="15.95" customHeight="1">
      <c r="A3" s="383">
        <v>1</v>
      </c>
      <c r="B3" s="674">
        <v>1</v>
      </c>
      <c r="C3" s="751" t="s">
        <v>357</v>
      </c>
      <c r="D3" s="752"/>
      <c r="E3" s="752"/>
      <c r="F3" s="753"/>
      <c r="G3" s="675">
        <v>2</v>
      </c>
      <c r="H3" s="729">
        <v>3500</v>
      </c>
      <c r="I3" s="675">
        <v>2000</v>
      </c>
      <c r="J3" s="676">
        <f aca="true" t="shared" si="0" ref="J3:J8">G3*H3*B3</f>
        <v>7000</v>
      </c>
    </row>
    <row r="4" spans="1:10" ht="15.95" customHeight="1">
      <c r="A4" s="383">
        <f>A3+1</f>
        <v>2</v>
      </c>
      <c r="B4" s="674">
        <v>1</v>
      </c>
      <c r="C4" s="751" t="s">
        <v>358</v>
      </c>
      <c r="D4" s="752"/>
      <c r="E4" s="752"/>
      <c r="F4" s="753"/>
      <c r="G4" s="675">
        <v>72</v>
      </c>
      <c r="H4" s="729">
        <v>950</v>
      </c>
      <c r="I4" s="675">
        <v>1200</v>
      </c>
      <c r="J4" s="676">
        <f t="shared" si="0"/>
        <v>68400</v>
      </c>
    </row>
    <row r="5" spans="1:10" ht="15.95" customHeight="1">
      <c r="A5" s="383">
        <f>A4+1</f>
        <v>3</v>
      </c>
      <c r="B5" s="674">
        <v>1</v>
      </c>
      <c r="C5" s="751"/>
      <c r="D5" s="752"/>
      <c r="E5" s="752"/>
      <c r="F5" s="753"/>
      <c r="G5" s="675"/>
      <c r="H5" s="729"/>
      <c r="I5" s="675"/>
      <c r="J5" s="676">
        <f t="shared" si="0"/>
        <v>0</v>
      </c>
    </row>
    <row r="6" spans="1:10" ht="15.95" customHeight="1">
      <c r="A6" s="383">
        <f>A5+1</f>
        <v>4</v>
      </c>
      <c r="B6" s="674">
        <v>1</v>
      </c>
      <c r="C6" s="751"/>
      <c r="D6" s="752"/>
      <c r="E6" s="752"/>
      <c r="F6" s="753"/>
      <c r="G6" s="675"/>
      <c r="H6" s="729"/>
      <c r="I6" s="675"/>
      <c r="J6" s="676">
        <f t="shared" si="0"/>
        <v>0</v>
      </c>
    </row>
    <row r="7" spans="1:10" ht="15.95" customHeight="1">
      <c r="A7" s="383">
        <f>A6+1</f>
        <v>5</v>
      </c>
      <c r="B7" s="674">
        <v>1</v>
      </c>
      <c r="C7" s="751"/>
      <c r="D7" s="752"/>
      <c r="E7" s="752"/>
      <c r="F7" s="753"/>
      <c r="G7" s="675"/>
      <c r="H7" s="729"/>
      <c r="I7" s="675"/>
      <c r="J7" s="676">
        <f t="shared" si="0"/>
        <v>0</v>
      </c>
    </row>
    <row r="8" spans="1:10" ht="15.95" customHeight="1" thickBot="1">
      <c r="A8" s="383">
        <f>A7+1</f>
        <v>6</v>
      </c>
      <c r="B8" s="674">
        <v>1</v>
      </c>
      <c r="C8" s="751"/>
      <c r="D8" s="752"/>
      <c r="E8" s="752"/>
      <c r="F8" s="753"/>
      <c r="G8" s="675"/>
      <c r="H8" s="729"/>
      <c r="I8" s="675"/>
      <c r="J8" s="676">
        <f t="shared" si="0"/>
        <v>0</v>
      </c>
    </row>
    <row r="9" spans="1:10" ht="15.95" customHeight="1" thickBot="1" thickTop="1">
      <c r="A9" s="525"/>
      <c r="B9" s="62"/>
      <c r="C9" s="62"/>
      <c r="D9" s="62"/>
      <c r="E9" s="62"/>
      <c r="F9" s="526"/>
      <c r="G9" s="527" t="s">
        <v>95</v>
      </c>
      <c r="H9" s="385"/>
      <c r="I9" s="386"/>
      <c r="J9" s="685">
        <f>SUM(J3:J8)</f>
        <v>75400</v>
      </c>
    </row>
    <row r="10" spans="1:10" ht="15.95" customHeight="1" thickBot="1" thickTop="1">
      <c r="A10" s="509" t="s">
        <v>96</v>
      </c>
      <c r="B10" s="510"/>
      <c r="C10" s="510"/>
      <c r="D10" s="510"/>
      <c r="E10" s="510"/>
      <c r="F10" s="511"/>
      <c r="G10" s="510"/>
      <c r="H10" s="510"/>
      <c r="I10" s="510"/>
      <c r="J10" s="512"/>
    </row>
    <row r="11" spans="1:10" ht="15.95" customHeight="1" thickTop="1">
      <c r="A11" s="389" t="s">
        <v>97</v>
      </c>
      <c r="B11" s="550"/>
      <c r="C11" s="550"/>
      <c r="D11" s="550"/>
      <c r="E11" s="550"/>
      <c r="F11" s="554"/>
      <c r="G11" s="548"/>
      <c r="H11" s="761" t="s">
        <v>98</v>
      </c>
      <c r="I11" s="762"/>
      <c r="J11" s="553" t="s">
        <v>8</v>
      </c>
    </row>
    <row r="12" spans="1:10" ht="15.95" customHeight="1">
      <c r="A12" s="383">
        <v>1</v>
      </c>
      <c r="B12" s="751" t="s">
        <v>360</v>
      </c>
      <c r="C12" s="752"/>
      <c r="D12" s="752"/>
      <c r="E12" s="752"/>
      <c r="F12" s="752"/>
      <c r="G12" s="753"/>
      <c r="H12" s="763"/>
      <c r="I12" s="764"/>
      <c r="J12" s="687">
        <v>18226</v>
      </c>
    </row>
    <row r="13" spans="1:10" ht="15.95" customHeight="1">
      <c r="A13" s="383">
        <f>A12+1</f>
        <v>2</v>
      </c>
      <c r="B13" s="751" t="s">
        <v>361</v>
      </c>
      <c r="C13" s="752"/>
      <c r="D13" s="752"/>
      <c r="E13" s="752"/>
      <c r="F13" s="752"/>
      <c r="G13" s="753"/>
      <c r="H13" s="763"/>
      <c r="I13" s="764"/>
      <c r="J13" s="687">
        <v>25600</v>
      </c>
    </row>
    <row r="14" spans="1:10" ht="15.95" customHeight="1">
      <c r="A14" s="383">
        <f>A13+1</f>
        <v>3</v>
      </c>
      <c r="B14" s="751" t="s">
        <v>390</v>
      </c>
      <c r="C14" s="752"/>
      <c r="D14" s="752"/>
      <c r="E14" s="752"/>
      <c r="F14" s="752"/>
      <c r="G14" s="753"/>
      <c r="H14" s="763"/>
      <c r="I14" s="764"/>
      <c r="J14" s="687">
        <v>15890</v>
      </c>
    </row>
    <row r="15" spans="1:10" ht="15.95" customHeight="1">
      <c r="A15" s="383">
        <f>A14+1</f>
        <v>4</v>
      </c>
      <c r="B15" s="751" t="s">
        <v>389</v>
      </c>
      <c r="C15" s="752"/>
      <c r="D15" s="752"/>
      <c r="E15" s="752"/>
      <c r="F15" s="752"/>
      <c r="G15" s="753"/>
      <c r="H15" s="763"/>
      <c r="I15" s="764"/>
      <c r="J15" s="687">
        <v>3690</v>
      </c>
    </row>
    <row r="16" spans="1:10" ht="15.95" customHeight="1">
      <c r="A16" s="383">
        <f>A15+1</f>
        <v>5</v>
      </c>
      <c r="B16" s="751"/>
      <c r="C16" s="752"/>
      <c r="D16" s="752"/>
      <c r="E16" s="752"/>
      <c r="F16" s="752"/>
      <c r="G16" s="753"/>
      <c r="H16" s="763"/>
      <c r="I16" s="764"/>
      <c r="J16" s="687"/>
    </row>
    <row r="17" spans="1:10" ht="15.95" customHeight="1" thickBot="1">
      <c r="A17" s="383">
        <f>A16+1</f>
        <v>6</v>
      </c>
      <c r="B17" s="751"/>
      <c r="C17" s="752"/>
      <c r="D17" s="752"/>
      <c r="E17" s="752"/>
      <c r="F17" s="752"/>
      <c r="G17" s="760"/>
      <c r="H17" s="765"/>
      <c r="I17" s="766"/>
      <c r="J17" s="687"/>
    </row>
    <row r="18" spans="1:10" ht="15.95" customHeight="1" thickBot="1" thickTop="1">
      <c r="A18" s="525"/>
      <c r="B18" s="62"/>
      <c r="C18" s="62"/>
      <c r="D18" s="62"/>
      <c r="E18" s="62"/>
      <c r="F18" s="526"/>
      <c r="G18" s="575" t="s">
        <v>100</v>
      </c>
      <c r="H18" s="555"/>
      <c r="I18" s="556"/>
      <c r="J18" s="685">
        <f>SUM(J12:J17)</f>
        <v>63406</v>
      </c>
    </row>
    <row r="19" spans="1:10" ht="15.95" customHeight="1" thickBot="1" thickTop="1">
      <c r="A19" s="509" t="s">
        <v>101</v>
      </c>
      <c r="B19" s="510"/>
      <c r="C19" s="510"/>
      <c r="D19" s="510"/>
      <c r="E19" s="510"/>
      <c r="F19" s="511"/>
      <c r="G19" s="510"/>
      <c r="H19" s="510"/>
      <c r="I19" s="510"/>
      <c r="J19" s="512"/>
    </row>
    <row r="20" spans="1:10" ht="15.95" customHeight="1" thickTop="1">
      <c r="A20" s="389" t="s">
        <v>97</v>
      </c>
      <c r="B20" s="550"/>
      <c r="C20" s="550"/>
      <c r="D20" s="550"/>
      <c r="E20" s="550"/>
      <c r="F20" s="554"/>
      <c r="G20" s="548"/>
      <c r="H20" s="552" t="s">
        <v>98</v>
      </c>
      <c r="I20" s="552" t="s">
        <v>99</v>
      </c>
      <c r="J20" s="553" t="s">
        <v>8</v>
      </c>
    </row>
    <row r="21" spans="1:10" ht="15.95" customHeight="1">
      <c r="A21" s="383">
        <v>1</v>
      </c>
      <c r="B21" s="751" t="s">
        <v>398</v>
      </c>
      <c r="C21" s="752"/>
      <c r="D21" s="752"/>
      <c r="E21" s="752"/>
      <c r="F21" s="752"/>
      <c r="G21" s="753"/>
      <c r="H21" s="675">
        <v>60</v>
      </c>
      <c r="I21" s="729">
        <v>425</v>
      </c>
      <c r="J21" s="676">
        <f>H21*I21</f>
        <v>25500</v>
      </c>
    </row>
    <row r="22" spans="1:10" ht="15.95" customHeight="1">
      <c r="A22" s="383">
        <f>A21+1</f>
        <v>2</v>
      </c>
      <c r="B22" s="751"/>
      <c r="C22" s="752"/>
      <c r="D22" s="752"/>
      <c r="E22" s="752"/>
      <c r="F22" s="752"/>
      <c r="G22" s="753"/>
      <c r="H22" s="675"/>
      <c r="I22" s="729"/>
      <c r="J22" s="676">
        <f>H22*I22</f>
        <v>0</v>
      </c>
    </row>
    <row r="23" spans="1:10" ht="15.95" customHeight="1">
      <c r="A23" s="383">
        <f>A22+1</f>
        <v>3</v>
      </c>
      <c r="B23" s="751"/>
      <c r="C23" s="752"/>
      <c r="D23" s="752"/>
      <c r="E23" s="752"/>
      <c r="F23" s="752"/>
      <c r="G23" s="753"/>
      <c r="H23" s="675"/>
      <c r="I23" s="729"/>
      <c r="J23" s="676">
        <f>H23*I23</f>
        <v>0</v>
      </c>
    </row>
    <row r="24" spans="1:10" ht="15.95" customHeight="1">
      <c r="A24" s="383">
        <f>A23+1</f>
        <v>4</v>
      </c>
      <c r="B24" s="751"/>
      <c r="C24" s="752"/>
      <c r="D24" s="752"/>
      <c r="E24" s="752"/>
      <c r="F24" s="752"/>
      <c r="G24" s="753"/>
      <c r="H24" s="675"/>
      <c r="I24" s="729"/>
      <c r="J24" s="676">
        <f>H24*I24</f>
        <v>0</v>
      </c>
    </row>
    <row r="25" spans="1:10" ht="15.95" customHeight="1" thickBot="1">
      <c r="A25" s="383">
        <f>A24+1</f>
        <v>5</v>
      </c>
      <c r="B25" s="751"/>
      <c r="C25" s="752"/>
      <c r="D25" s="752"/>
      <c r="E25" s="752"/>
      <c r="F25" s="752"/>
      <c r="G25" s="760"/>
      <c r="H25" s="675"/>
      <c r="I25" s="729"/>
      <c r="J25" s="676">
        <f>H25*I25</f>
        <v>0</v>
      </c>
    </row>
    <row r="26" spans="1:10" ht="15.95" customHeight="1" thickBot="1" thickTop="1">
      <c r="A26" s="525"/>
      <c r="B26" s="62"/>
      <c r="C26" s="62"/>
      <c r="D26" s="62"/>
      <c r="E26" s="62"/>
      <c r="F26" s="526"/>
      <c r="G26" s="575" t="s">
        <v>102</v>
      </c>
      <c r="H26" s="385"/>
      <c r="I26" s="386"/>
      <c r="J26" s="685">
        <f>SUM(J21:J25)</f>
        <v>25500</v>
      </c>
    </row>
    <row r="27" spans="1:10" ht="15.95" customHeight="1" thickBot="1" thickTop="1">
      <c r="A27" s="509" t="s">
        <v>103</v>
      </c>
      <c r="B27" s="510"/>
      <c r="C27" s="510"/>
      <c r="D27" s="510"/>
      <c r="E27" s="510"/>
      <c r="F27" s="511"/>
      <c r="G27" s="510"/>
      <c r="H27" s="510"/>
      <c r="I27" s="510"/>
      <c r="J27" s="512"/>
    </row>
    <row r="28" spans="1:10" ht="15.95" customHeight="1" thickTop="1">
      <c r="A28" s="557" t="s">
        <v>104</v>
      </c>
      <c r="B28" s="558"/>
      <c r="C28" s="394" t="s">
        <v>105</v>
      </c>
      <c r="D28" s="393"/>
      <c r="E28" s="559" t="s">
        <v>321</v>
      </c>
      <c r="F28" s="373" t="s">
        <v>75</v>
      </c>
      <c r="G28" s="373" t="s">
        <v>107</v>
      </c>
      <c r="H28" s="373" t="s">
        <v>108</v>
      </c>
      <c r="I28" s="373" t="s">
        <v>109</v>
      </c>
      <c r="J28" s="374" t="s">
        <v>110</v>
      </c>
    </row>
    <row r="29" spans="1:10" ht="15.95" customHeight="1">
      <c r="A29" s="560" t="s">
        <v>111</v>
      </c>
      <c r="B29" s="561"/>
      <c r="C29" s="397" t="s">
        <v>112</v>
      </c>
      <c r="D29" s="396"/>
      <c r="E29" s="562" t="s">
        <v>113</v>
      </c>
      <c r="F29" s="381" t="s">
        <v>33</v>
      </c>
      <c r="G29" s="381" t="s">
        <v>33</v>
      </c>
      <c r="H29" s="381" t="s">
        <v>114</v>
      </c>
      <c r="I29" s="381" t="s">
        <v>115</v>
      </c>
      <c r="J29" s="382" t="s">
        <v>116</v>
      </c>
    </row>
    <row r="30" spans="1:10" ht="15.95" customHeight="1">
      <c r="A30" s="383">
        <v>1</v>
      </c>
      <c r="B30" s="671" t="s">
        <v>362</v>
      </c>
      <c r="C30" s="751" t="s">
        <v>391</v>
      </c>
      <c r="D30" s="753"/>
      <c r="E30" s="678">
        <v>1995</v>
      </c>
      <c r="F30" s="707">
        <v>240</v>
      </c>
      <c r="G30" s="707">
        <v>200</v>
      </c>
      <c r="H30" s="698">
        <v>1100000</v>
      </c>
      <c r="I30" s="698">
        <v>150000</v>
      </c>
      <c r="J30" s="673">
        <f>F30*12000</f>
        <v>2880000</v>
      </c>
    </row>
    <row r="31" spans="1:10" ht="15.95" customHeight="1">
      <c r="A31" s="383">
        <f aca="true" t="shared" si="1" ref="A31:A37">A30+1</f>
        <v>2</v>
      </c>
      <c r="B31" s="671" t="s">
        <v>385</v>
      </c>
      <c r="C31" s="751" t="s">
        <v>392</v>
      </c>
      <c r="D31" s="753"/>
      <c r="E31" s="678">
        <v>2005</v>
      </c>
      <c r="F31" s="707">
        <v>320</v>
      </c>
      <c r="G31" s="707">
        <v>260</v>
      </c>
      <c r="H31" s="698">
        <v>4800000</v>
      </c>
      <c r="I31" s="698">
        <v>0</v>
      </c>
      <c r="J31" s="673">
        <f>F31*14000</f>
        <v>4480000</v>
      </c>
    </row>
    <row r="32" spans="1:10" ht="15.95" customHeight="1">
      <c r="A32" s="383">
        <f t="shared" si="1"/>
        <v>3</v>
      </c>
      <c r="B32" s="671"/>
      <c r="C32" s="751"/>
      <c r="D32" s="753"/>
      <c r="E32" s="678"/>
      <c r="F32" s="707"/>
      <c r="G32" s="707"/>
      <c r="H32" s="698"/>
      <c r="I32" s="698"/>
      <c r="J32" s="673"/>
    </row>
    <row r="33" spans="1:10" ht="15.95" customHeight="1">
      <c r="A33" s="383">
        <f t="shared" si="1"/>
        <v>4</v>
      </c>
      <c r="B33" s="671"/>
      <c r="C33" s="751"/>
      <c r="D33" s="753"/>
      <c r="E33" s="678"/>
      <c r="F33" s="707"/>
      <c r="G33" s="707"/>
      <c r="H33" s="698"/>
      <c r="I33" s="698"/>
      <c r="J33" s="673"/>
    </row>
    <row r="34" spans="1:10" ht="15.95" customHeight="1">
      <c r="A34" s="383">
        <f t="shared" si="1"/>
        <v>5</v>
      </c>
      <c r="B34" s="671"/>
      <c r="C34" s="751"/>
      <c r="D34" s="753"/>
      <c r="E34" s="678"/>
      <c r="F34" s="707"/>
      <c r="G34" s="707"/>
      <c r="H34" s="698"/>
      <c r="I34" s="698"/>
      <c r="J34" s="673"/>
    </row>
    <row r="35" spans="1:10" ht="15.95" customHeight="1">
      <c r="A35" s="383">
        <f t="shared" si="1"/>
        <v>6</v>
      </c>
      <c r="B35" s="671"/>
      <c r="C35" s="751"/>
      <c r="D35" s="753"/>
      <c r="E35" s="678"/>
      <c r="F35" s="707"/>
      <c r="G35" s="707"/>
      <c r="H35" s="698"/>
      <c r="I35" s="698"/>
      <c r="J35" s="673"/>
    </row>
    <row r="36" spans="1:10" ht="15.95" customHeight="1">
      <c r="A36" s="383">
        <f t="shared" si="1"/>
        <v>7</v>
      </c>
      <c r="B36" s="671"/>
      <c r="C36" s="751"/>
      <c r="D36" s="753"/>
      <c r="E36" s="678"/>
      <c r="F36" s="707"/>
      <c r="G36" s="707"/>
      <c r="H36" s="698"/>
      <c r="I36" s="698"/>
      <c r="J36" s="673"/>
    </row>
    <row r="37" spans="1:10" ht="15.95" customHeight="1" thickBot="1">
      <c r="A37" s="383">
        <f t="shared" si="1"/>
        <v>8</v>
      </c>
      <c r="B37" s="671"/>
      <c r="C37" s="751"/>
      <c r="D37" s="753"/>
      <c r="E37" s="678"/>
      <c r="F37" s="707"/>
      <c r="G37" s="707"/>
      <c r="H37" s="698"/>
      <c r="I37" s="698"/>
      <c r="J37" s="673"/>
    </row>
    <row r="38" spans="1:10" ht="15.95" customHeight="1" thickBot="1" thickTop="1">
      <c r="A38" s="77"/>
      <c r="B38" s="62"/>
      <c r="C38" s="62"/>
      <c r="D38" s="62"/>
      <c r="E38" s="62"/>
      <c r="F38" s="62"/>
      <c r="G38" s="563" t="s">
        <v>117</v>
      </c>
      <c r="H38" s="564"/>
      <c r="I38" s="564"/>
      <c r="J38" s="685">
        <f>SUM(J30:J37)</f>
        <v>7360000</v>
      </c>
    </row>
    <row r="39" spans="1:10" ht="15.95" customHeight="1" thickBot="1" thickTop="1">
      <c r="A39" s="509" t="s">
        <v>118</v>
      </c>
      <c r="B39" s="510"/>
      <c r="C39" s="510"/>
      <c r="D39" s="510"/>
      <c r="E39" s="510"/>
      <c r="F39" s="511"/>
      <c r="G39" s="510"/>
      <c r="H39" s="510"/>
      <c r="I39" s="510"/>
      <c r="J39" s="512"/>
    </row>
    <row r="40" spans="1:10" ht="15.95" customHeight="1" thickTop="1">
      <c r="A40" s="367" t="s">
        <v>104</v>
      </c>
      <c r="B40" s="393"/>
      <c r="C40" s="394" t="s">
        <v>105</v>
      </c>
      <c r="D40" s="393"/>
      <c r="E40" s="559" t="s">
        <v>321</v>
      </c>
      <c r="F40" s="565" t="s">
        <v>119</v>
      </c>
      <c r="G40" s="566" t="s">
        <v>1</v>
      </c>
      <c r="H40" s="373" t="s">
        <v>108</v>
      </c>
      <c r="I40" s="373" t="s">
        <v>109</v>
      </c>
      <c r="J40" s="374" t="s">
        <v>110</v>
      </c>
    </row>
    <row r="41" spans="1:10" ht="15.95" customHeight="1">
      <c r="A41" s="375" t="s">
        <v>111</v>
      </c>
      <c r="B41" s="396"/>
      <c r="C41" s="397" t="s">
        <v>112</v>
      </c>
      <c r="D41" s="396"/>
      <c r="E41" s="562" t="s">
        <v>113</v>
      </c>
      <c r="F41" s="567" t="s">
        <v>120</v>
      </c>
      <c r="G41" s="568" t="s">
        <v>121</v>
      </c>
      <c r="H41" s="381" t="s">
        <v>114</v>
      </c>
      <c r="I41" s="381" t="s">
        <v>71</v>
      </c>
      <c r="J41" s="382" t="s">
        <v>116</v>
      </c>
    </row>
    <row r="42" spans="1:10" ht="15.95" customHeight="1">
      <c r="A42" s="383">
        <v>1</v>
      </c>
      <c r="B42" s="671"/>
      <c r="C42" s="751"/>
      <c r="D42" s="753"/>
      <c r="E42" s="678"/>
      <c r="F42" s="671"/>
      <c r="G42" s="698"/>
      <c r="H42" s="698"/>
      <c r="I42" s="698"/>
      <c r="J42" s="673"/>
    </row>
    <row r="43" spans="1:10" ht="15.95" customHeight="1">
      <c r="A43" s="383">
        <f>A42+1</f>
        <v>2</v>
      </c>
      <c r="B43" s="671"/>
      <c r="C43" s="751"/>
      <c r="D43" s="753"/>
      <c r="E43" s="678"/>
      <c r="F43" s="671"/>
      <c r="G43" s="698"/>
      <c r="H43" s="698"/>
      <c r="I43" s="698"/>
      <c r="J43" s="673"/>
    </row>
    <row r="44" spans="1:10" ht="15.95" customHeight="1">
      <c r="A44" s="383">
        <f>A43+1</f>
        <v>3</v>
      </c>
      <c r="B44" s="671"/>
      <c r="C44" s="751"/>
      <c r="D44" s="753"/>
      <c r="E44" s="678"/>
      <c r="F44" s="671"/>
      <c r="G44" s="698"/>
      <c r="H44" s="698"/>
      <c r="I44" s="698"/>
      <c r="J44" s="673"/>
    </row>
    <row r="45" spans="1:10" ht="15.95" customHeight="1">
      <c r="A45" s="383">
        <f>A44+1</f>
        <v>4</v>
      </c>
      <c r="B45" s="671"/>
      <c r="C45" s="751"/>
      <c r="D45" s="753"/>
      <c r="E45" s="678"/>
      <c r="F45" s="671"/>
      <c r="G45" s="698"/>
      <c r="H45" s="698"/>
      <c r="I45" s="698"/>
      <c r="J45" s="673"/>
    </row>
    <row r="46" spans="1:10" ht="15.95" customHeight="1" thickBot="1">
      <c r="A46" s="383">
        <f>A45+1</f>
        <v>5</v>
      </c>
      <c r="B46" s="671"/>
      <c r="C46" s="751"/>
      <c r="D46" s="753"/>
      <c r="E46" s="678"/>
      <c r="F46" s="671"/>
      <c r="G46" s="698"/>
      <c r="H46" s="698"/>
      <c r="I46" s="698"/>
      <c r="J46" s="673"/>
    </row>
    <row r="47" spans="1:10" ht="15.95" customHeight="1" thickBot="1" thickTop="1">
      <c r="A47" s="77"/>
      <c r="B47" s="62"/>
      <c r="C47" s="62"/>
      <c r="D47" s="62"/>
      <c r="E47" s="62"/>
      <c r="F47" s="62"/>
      <c r="G47" s="527" t="s">
        <v>122</v>
      </c>
      <c r="H47" s="385"/>
      <c r="I47" s="386"/>
      <c r="J47" s="685">
        <f>SUM(J42:J46)</f>
        <v>0</v>
      </c>
    </row>
    <row r="48" spans="1:10" ht="15.95" customHeight="1" thickBot="1" thickTop="1">
      <c r="A48" s="509" t="s">
        <v>123</v>
      </c>
      <c r="B48" s="510"/>
      <c r="C48" s="510"/>
      <c r="D48" s="510"/>
      <c r="E48" s="510"/>
      <c r="F48" s="511"/>
      <c r="G48" s="510"/>
      <c r="H48" s="510"/>
      <c r="I48" s="510"/>
      <c r="J48" s="512"/>
    </row>
    <row r="49" spans="1:10" ht="15.95" customHeight="1" thickTop="1">
      <c r="A49" s="367" t="s">
        <v>124</v>
      </c>
      <c r="B49" s="368"/>
      <c r="C49" s="393"/>
      <c r="D49" s="393"/>
      <c r="E49" s="373" t="s">
        <v>124</v>
      </c>
      <c r="F49" s="394" t="s">
        <v>125</v>
      </c>
      <c r="G49" s="393"/>
      <c r="H49" s="373" t="s">
        <v>321</v>
      </c>
      <c r="I49" s="569" t="s">
        <v>126</v>
      </c>
      <c r="J49" s="374" t="s">
        <v>127</v>
      </c>
    </row>
    <row r="50" spans="1:10" ht="15.95" customHeight="1">
      <c r="A50" s="375" t="s">
        <v>128</v>
      </c>
      <c r="B50" s="376"/>
      <c r="C50" s="396"/>
      <c r="D50" s="396"/>
      <c r="E50" s="381" t="s">
        <v>82</v>
      </c>
      <c r="F50" s="397" t="s">
        <v>129</v>
      </c>
      <c r="G50" s="396"/>
      <c r="H50" s="381" t="s">
        <v>130</v>
      </c>
      <c r="I50" s="570" t="s">
        <v>131</v>
      </c>
      <c r="J50" s="382" t="s">
        <v>8</v>
      </c>
    </row>
    <row r="51" spans="1:10" ht="15.95" customHeight="1">
      <c r="A51" s="383">
        <v>1</v>
      </c>
      <c r="B51" s="751" t="s">
        <v>386</v>
      </c>
      <c r="C51" s="752"/>
      <c r="D51" s="753"/>
      <c r="E51" s="671" t="s">
        <v>351</v>
      </c>
      <c r="F51" s="751" t="s">
        <v>399</v>
      </c>
      <c r="G51" s="753"/>
      <c r="H51" s="678">
        <v>2000</v>
      </c>
      <c r="I51" s="675">
        <v>5000</v>
      </c>
      <c r="J51" s="673">
        <v>85159</v>
      </c>
    </row>
    <row r="52" spans="1:10" ht="15.95" customHeight="1">
      <c r="A52" s="383">
        <f>A51+1</f>
        <v>2</v>
      </c>
      <c r="B52" s="751" t="s">
        <v>393</v>
      </c>
      <c r="C52" s="752"/>
      <c r="D52" s="753"/>
      <c r="E52" s="671" t="s">
        <v>351</v>
      </c>
      <c r="F52" s="751" t="s">
        <v>399</v>
      </c>
      <c r="G52" s="753"/>
      <c r="H52" s="678">
        <v>2000</v>
      </c>
      <c r="I52" s="675">
        <v>5000</v>
      </c>
      <c r="J52" s="673">
        <v>84630</v>
      </c>
    </row>
    <row r="53" spans="1:10" ht="15.95" customHeight="1">
      <c r="A53" s="383">
        <f>A52+1</f>
        <v>3</v>
      </c>
      <c r="B53" s="751"/>
      <c r="C53" s="752"/>
      <c r="D53" s="753"/>
      <c r="E53" s="671"/>
      <c r="F53" s="751"/>
      <c r="G53" s="753"/>
      <c r="H53" s="678"/>
      <c r="I53" s="675"/>
      <c r="J53" s="673"/>
    </row>
    <row r="54" spans="1:10" ht="15.95" customHeight="1">
      <c r="A54" s="383">
        <f>A53+1</f>
        <v>4</v>
      </c>
      <c r="B54" s="751"/>
      <c r="C54" s="752"/>
      <c r="D54" s="753"/>
      <c r="E54" s="671"/>
      <c r="F54" s="751"/>
      <c r="G54" s="753"/>
      <c r="H54" s="678"/>
      <c r="I54" s="675"/>
      <c r="J54" s="673"/>
    </row>
    <row r="55" spans="1:10" ht="15.95" customHeight="1" thickBot="1">
      <c r="A55" s="383">
        <f>A54+1</f>
        <v>5</v>
      </c>
      <c r="B55" s="751"/>
      <c r="C55" s="752"/>
      <c r="D55" s="753"/>
      <c r="E55" s="671"/>
      <c r="F55" s="751"/>
      <c r="G55" s="760"/>
      <c r="H55" s="678"/>
      <c r="I55" s="675"/>
      <c r="J55" s="673"/>
    </row>
    <row r="56" spans="1:10" ht="15.95" customHeight="1" thickBot="1" thickTop="1">
      <c r="A56" s="127"/>
      <c r="B56" s="130"/>
      <c r="C56" s="130"/>
      <c r="D56" s="130"/>
      <c r="E56" s="130"/>
      <c r="F56" s="130"/>
      <c r="G56" s="571" t="s">
        <v>132</v>
      </c>
      <c r="H56" s="534"/>
      <c r="I56" s="413"/>
      <c r="J56" s="685">
        <f>SUM(J51:J55)</f>
        <v>169789</v>
      </c>
    </row>
    <row r="57" ht="13.5" thickTop="1"/>
  </sheetData>
  <sheetProtection password="C4CD" sheet="1" objects="1" scenarios="1"/>
  <mergeCells count="47">
    <mergeCell ref="C32:D32"/>
    <mergeCell ref="C33:D33"/>
    <mergeCell ref="H11:I11"/>
    <mergeCell ref="H12:I12"/>
    <mergeCell ref="H17:I17"/>
    <mergeCell ref="B12:G12"/>
    <mergeCell ref="H13:I13"/>
    <mergeCell ref="B13:G13"/>
    <mergeCell ref="H14:I14"/>
    <mergeCell ref="H15:I15"/>
    <mergeCell ref="H16:I16"/>
    <mergeCell ref="B14:G14"/>
    <mergeCell ref="B15:G15"/>
    <mergeCell ref="B16:G16"/>
    <mergeCell ref="B17:G17"/>
    <mergeCell ref="C31:D31"/>
    <mergeCell ref="C3:F3"/>
    <mergeCell ref="C4:F4"/>
    <mergeCell ref="C5:F5"/>
    <mergeCell ref="C6:F6"/>
    <mergeCell ref="C30:D30"/>
    <mergeCell ref="B24:G24"/>
    <mergeCell ref="B25:G25"/>
    <mergeCell ref="C7:F7"/>
    <mergeCell ref="C8:F8"/>
    <mergeCell ref="B22:G22"/>
    <mergeCell ref="B23:G23"/>
    <mergeCell ref="B21:G21"/>
    <mergeCell ref="C34:D34"/>
    <mergeCell ref="C35:D35"/>
    <mergeCell ref="C36:D36"/>
    <mergeCell ref="C46:D46"/>
    <mergeCell ref="C42:D42"/>
    <mergeCell ref="C43:D43"/>
    <mergeCell ref="C44:D44"/>
    <mergeCell ref="C45:D45"/>
    <mergeCell ref="C37:D37"/>
    <mergeCell ref="B55:D55"/>
    <mergeCell ref="F51:G51"/>
    <mergeCell ref="F52:G52"/>
    <mergeCell ref="F53:G53"/>
    <mergeCell ref="F54:G54"/>
    <mergeCell ref="F55:G55"/>
    <mergeCell ref="B51:D51"/>
    <mergeCell ref="B52:D52"/>
    <mergeCell ref="B53:D53"/>
    <mergeCell ref="B54:D54"/>
  </mergeCells>
  <printOptions horizontalCentered="1" verticalCentered="1"/>
  <pageMargins left="0.2" right="0.2" top="0.2" bottom="0.2" header="0.5" footer="0.5"/>
  <pageSetup fitToHeight="1" fitToWidth="1" horizontalDpi="180" verticalDpi="180" orientation="portrait" paperSize="5" scale="85" r:id="rId1"/>
  <headerFooter alignWithMargins="0">
    <oddHeader>&amp;CFarm Credit Services</oddHeader>
    <oddFooter>&amp;L&amp;6 1/00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7"/>
  <sheetViews>
    <sheetView showGridLines="0" showZeros="0" workbookViewId="0" topLeftCell="A1"/>
  </sheetViews>
  <sheetFormatPr defaultColWidth="9.140625" defaultRowHeight="12.75"/>
  <cols>
    <col min="1" max="1" width="3.7109375" style="61" customWidth="1"/>
    <col min="2" max="2" width="18.7109375" style="61" customWidth="1"/>
    <col min="3" max="6" width="11.7109375" style="61" customWidth="1"/>
    <col min="7" max="8" width="10.7109375" style="61" customWidth="1"/>
    <col min="9" max="9" width="11.7109375" style="61" customWidth="1"/>
    <col min="10" max="16384" width="9.140625" style="61" customWidth="1"/>
  </cols>
  <sheetData>
    <row r="1" spans="1:9" ht="15.95" customHeight="1" thickBot="1" thickTop="1">
      <c r="A1" s="363" t="s">
        <v>133</v>
      </c>
      <c r="B1" s="364"/>
      <c r="C1" s="364"/>
      <c r="D1" s="364"/>
      <c r="E1" s="365"/>
      <c r="F1" s="364"/>
      <c r="G1" s="364"/>
      <c r="H1" s="364"/>
      <c r="I1" s="670"/>
    </row>
    <row r="2" spans="1:9" ht="15.95" customHeight="1" thickTop="1">
      <c r="A2" s="367"/>
      <c r="B2" s="578"/>
      <c r="C2" s="579"/>
      <c r="D2" s="579" t="s">
        <v>69</v>
      </c>
      <c r="E2" s="371"/>
      <c r="F2" s="393"/>
      <c r="G2" s="580" t="s">
        <v>321</v>
      </c>
      <c r="H2" s="580" t="s">
        <v>330</v>
      </c>
      <c r="I2" s="581" t="s">
        <v>110</v>
      </c>
    </row>
    <row r="3" spans="1:9" ht="15.95" customHeight="1">
      <c r="A3" s="375"/>
      <c r="B3" s="582" t="s">
        <v>97</v>
      </c>
      <c r="C3" s="583" t="s">
        <v>321</v>
      </c>
      <c r="D3" s="584" t="s">
        <v>329</v>
      </c>
      <c r="E3" s="376"/>
      <c r="F3" s="396"/>
      <c r="G3" s="585" t="s">
        <v>113</v>
      </c>
      <c r="H3" s="706">
        <v>1</v>
      </c>
      <c r="I3" s="586" t="s">
        <v>116</v>
      </c>
    </row>
    <row r="4" spans="1:9" ht="15.95" customHeight="1">
      <c r="A4" s="383">
        <v>1</v>
      </c>
      <c r="B4" s="587" t="s">
        <v>136</v>
      </c>
      <c r="C4" s="671">
        <v>1995</v>
      </c>
      <c r="D4" s="767" t="s">
        <v>363</v>
      </c>
      <c r="E4" s="768"/>
      <c r="F4" s="769"/>
      <c r="G4" s="677">
        <v>2004</v>
      </c>
      <c r="H4" s="674">
        <f>$H$3</f>
        <v>1</v>
      </c>
      <c r="I4" s="673">
        <v>23000</v>
      </c>
    </row>
    <row r="5" spans="1:9" ht="15.95" customHeight="1">
      <c r="A5" s="383">
        <f aca="true" t="shared" si="0" ref="A5:A55">A4+1</f>
        <v>2</v>
      </c>
      <c r="B5" s="587" t="s">
        <v>136</v>
      </c>
      <c r="C5" s="671">
        <v>2000</v>
      </c>
      <c r="D5" s="767" t="s">
        <v>364</v>
      </c>
      <c r="E5" s="768"/>
      <c r="F5" s="769"/>
      <c r="G5" s="677">
        <v>2006</v>
      </c>
      <c r="H5" s="674">
        <f aca="true" t="shared" si="1" ref="H5:H55">$H$3</f>
        <v>1</v>
      </c>
      <c r="I5" s="673">
        <v>42000</v>
      </c>
    </row>
    <row r="6" spans="1:9" ht="15.95" customHeight="1">
      <c r="A6" s="383">
        <f t="shared" si="0"/>
        <v>3</v>
      </c>
      <c r="B6" s="587" t="s">
        <v>136</v>
      </c>
      <c r="C6" s="671">
        <v>2005</v>
      </c>
      <c r="D6" s="767" t="s">
        <v>365</v>
      </c>
      <c r="E6" s="768"/>
      <c r="F6" s="769"/>
      <c r="G6" s="677">
        <v>2008</v>
      </c>
      <c r="H6" s="674">
        <f t="shared" si="1"/>
        <v>1</v>
      </c>
      <c r="I6" s="673">
        <v>40500</v>
      </c>
    </row>
    <row r="7" spans="1:9" ht="15.95" customHeight="1">
      <c r="A7" s="383">
        <f t="shared" si="0"/>
        <v>4</v>
      </c>
      <c r="B7" s="587" t="s">
        <v>136</v>
      </c>
      <c r="C7" s="671">
        <v>2005</v>
      </c>
      <c r="D7" s="767" t="s">
        <v>402</v>
      </c>
      <c r="E7" s="768"/>
      <c r="F7" s="769"/>
      <c r="G7" s="677">
        <v>2010</v>
      </c>
      <c r="H7" s="674">
        <f t="shared" si="1"/>
        <v>1</v>
      </c>
      <c r="I7" s="673">
        <v>68000</v>
      </c>
    </row>
    <row r="8" spans="1:9" ht="15.95" customHeight="1">
      <c r="A8" s="383">
        <f t="shared" si="0"/>
        <v>5</v>
      </c>
      <c r="B8" s="587" t="s">
        <v>136</v>
      </c>
      <c r="C8" s="671"/>
      <c r="D8" s="767"/>
      <c r="E8" s="768"/>
      <c r="F8" s="769"/>
      <c r="G8" s="677"/>
      <c r="H8" s="674">
        <f t="shared" si="1"/>
        <v>1</v>
      </c>
      <c r="I8" s="673"/>
    </row>
    <row r="9" spans="1:9" ht="15.95" customHeight="1">
      <c r="A9" s="383">
        <f t="shared" si="0"/>
        <v>6</v>
      </c>
      <c r="B9" s="7"/>
      <c r="C9" s="671"/>
      <c r="D9" s="767"/>
      <c r="E9" s="768"/>
      <c r="F9" s="769"/>
      <c r="G9" s="677"/>
      <c r="H9" s="674">
        <f t="shared" si="1"/>
        <v>1</v>
      </c>
      <c r="I9" s="673"/>
    </row>
    <row r="10" spans="1:9" ht="15.95" customHeight="1">
      <c r="A10" s="383">
        <f t="shared" si="0"/>
        <v>7</v>
      </c>
      <c r="B10" s="7"/>
      <c r="C10" s="671"/>
      <c r="D10" s="767"/>
      <c r="E10" s="768"/>
      <c r="F10" s="769"/>
      <c r="G10" s="677"/>
      <c r="H10" s="674">
        <f t="shared" si="1"/>
        <v>1</v>
      </c>
      <c r="I10" s="673"/>
    </row>
    <row r="11" spans="1:9" ht="15.95" customHeight="1">
      <c r="A11" s="383">
        <f t="shared" si="0"/>
        <v>8</v>
      </c>
      <c r="B11" s="7"/>
      <c r="C11" s="671"/>
      <c r="D11" s="767"/>
      <c r="E11" s="768"/>
      <c r="F11" s="769"/>
      <c r="G11" s="677"/>
      <c r="H11" s="674">
        <f t="shared" si="1"/>
        <v>1</v>
      </c>
      <c r="I11" s="673"/>
    </row>
    <row r="12" spans="1:9" ht="15.95" customHeight="1">
      <c r="A12" s="383">
        <f t="shared" si="0"/>
        <v>9</v>
      </c>
      <c r="B12" s="587" t="s">
        <v>137</v>
      </c>
      <c r="C12" s="671">
        <v>2002</v>
      </c>
      <c r="D12" s="767" t="s">
        <v>366</v>
      </c>
      <c r="E12" s="768"/>
      <c r="F12" s="769"/>
      <c r="G12" s="677">
        <v>2007</v>
      </c>
      <c r="H12" s="674">
        <f t="shared" si="1"/>
        <v>1</v>
      </c>
      <c r="I12" s="673">
        <v>250000</v>
      </c>
    </row>
    <row r="13" spans="1:9" ht="15.95" customHeight="1">
      <c r="A13" s="383">
        <f t="shared" si="0"/>
        <v>10</v>
      </c>
      <c r="B13" s="587" t="s">
        <v>138</v>
      </c>
      <c r="C13" s="671"/>
      <c r="D13" s="767"/>
      <c r="E13" s="768"/>
      <c r="F13" s="769"/>
      <c r="G13" s="677"/>
      <c r="H13" s="674">
        <f t="shared" si="1"/>
        <v>1</v>
      </c>
      <c r="I13" s="673"/>
    </row>
    <row r="14" spans="1:9" ht="15.95" customHeight="1">
      <c r="A14" s="383">
        <f t="shared" si="0"/>
        <v>11</v>
      </c>
      <c r="B14" s="587" t="s">
        <v>139</v>
      </c>
      <c r="C14" s="671"/>
      <c r="D14" s="767"/>
      <c r="E14" s="768"/>
      <c r="F14" s="769"/>
      <c r="G14" s="677"/>
      <c r="H14" s="674">
        <f t="shared" si="1"/>
        <v>1</v>
      </c>
      <c r="I14" s="673"/>
    </row>
    <row r="15" spans="1:9" ht="15.95" customHeight="1">
      <c r="A15" s="383">
        <f t="shared" si="0"/>
        <v>12</v>
      </c>
      <c r="B15" s="588" t="s">
        <v>140</v>
      </c>
      <c r="C15" s="671"/>
      <c r="D15" s="767" t="s">
        <v>367</v>
      </c>
      <c r="E15" s="768"/>
      <c r="F15" s="769"/>
      <c r="G15" s="677"/>
      <c r="H15" s="674">
        <f t="shared" si="1"/>
        <v>1</v>
      </c>
      <c r="I15" s="673">
        <v>6000</v>
      </c>
    </row>
    <row r="16" spans="1:9" ht="15.95" customHeight="1">
      <c r="A16" s="383">
        <f t="shared" si="0"/>
        <v>13</v>
      </c>
      <c r="B16" s="587" t="s">
        <v>141</v>
      </c>
      <c r="C16" s="671"/>
      <c r="D16" s="767" t="s">
        <v>367</v>
      </c>
      <c r="E16" s="768"/>
      <c r="F16" s="769"/>
      <c r="G16" s="677"/>
      <c r="H16" s="674">
        <f t="shared" si="1"/>
        <v>1</v>
      </c>
      <c r="I16" s="673">
        <v>12000</v>
      </c>
    </row>
    <row r="17" spans="1:9" ht="15.95" customHeight="1">
      <c r="A17" s="383">
        <f t="shared" si="0"/>
        <v>14</v>
      </c>
      <c r="B17" s="587" t="s">
        <v>142</v>
      </c>
      <c r="C17" s="671"/>
      <c r="D17" s="767" t="s">
        <v>368</v>
      </c>
      <c r="E17" s="768"/>
      <c r="F17" s="769"/>
      <c r="G17" s="677"/>
      <c r="H17" s="674">
        <f t="shared" si="1"/>
        <v>1</v>
      </c>
      <c r="I17" s="673">
        <v>3900</v>
      </c>
    </row>
    <row r="18" spans="1:9" ht="15.95" customHeight="1">
      <c r="A18" s="383">
        <f t="shared" si="0"/>
        <v>15</v>
      </c>
      <c r="B18" s="587" t="s">
        <v>143</v>
      </c>
      <c r="C18" s="671"/>
      <c r="D18" s="767" t="s">
        <v>369</v>
      </c>
      <c r="E18" s="768"/>
      <c r="F18" s="769"/>
      <c r="G18" s="677"/>
      <c r="H18" s="674">
        <f t="shared" si="1"/>
        <v>1</v>
      </c>
      <c r="I18" s="673">
        <v>6500</v>
      </c>
    </row>
    <row r="19" spans="1:9" ht="15.95" customHeight="1">
      <c r="A19" s="383">
        <f t="shared" si="0"/>
        <v>16</v>
      </c>
      <c r="B19" s="587" t="s">
        <v>144</v>
      </c>
      <c r="C19" s="671"/>
      <c r="D19" s="767"/>
      <c r="E19" s="768"/>
      <c r="F19" s="769"/>
      <c r="G19" s="677"/>
      <c r="H19" s="674">
        <f t="shared" si="1"/>
        <v>1</v>
      </c>
      <c r="I19" s="673"/>
    </row>
    <row r="20" spans="1:9" ht="15.95" customHeight="1">
      <c r="A20" s="383">
        <f t="shared" si="0"/>
        <v>17</v>
      </c>
      <c r="B20" s="587" t="s">
        <v>145</v>
      </c>
      <c r="C20" s="671"/>
      <c r="D20" s="767" t="s">
        <v>370</v>
      </c>
      <c r="E20" s="768"/>
      <c r="F20" s="769"/>
      <c r="G20" s="677"/>
      <c r="H20" s="674">
        <f t="shared" si="1"/>
        <v>1</v>
      </c>
      <c r="I20" s="673">
        <v>45000</v>
      </c>
    </row>
    <row r="21" spans="1:9" ht="15.95" customHeight="1">
      <c r="A21" s="383">
        <f t="shared" si="0"/>
        <v>18</v>
      </c>
      <c r="B21" s="587" t="s">
        <v>146</v>
      </c>
      <c r="C21" s="671"/>
      <c r="D21" s="767" t="s">
        <v>388</v>
      </c>
      <c r="E21" s="768"/>
      <c r="F21" s="769"/>
      <c r="G21" s="677"/>
      <c r="H21" s="674">
        <f t="shared" si="1"/>
        <v>1</v>
      </c>
      <c r="I21" s="673">
        <v>18000</v>
      </c>
    </row>
    <row r="22" spans="1:9" ht="15.95" customHeight="1">
      <c r="A22" s="383">
        <f t="shared" si="0"/>
        <v>19</v>
      </c>
      <c r="B22" s="587" t="s">
        <v>147</v>
      </c>
      <c r="C22" s="671"/>
      <c r="D22" s="767"/>
      <c r="E22" s="768"/>
      <c r="F22" s="769"/>
      <c r="G22" s="677"/>
      <c r="H22" s="674">
        <f t="shared" si="1"/>
        <v>1</v>
      </c>
      <c r="I22" s="673"/>
    </row>
    <row r="23" spans="1:9" ht="15.95" customHeight="1">
      <c r="A23" s="383">
        <f t="shared" si="0"/>
        <v>20</v>
      </c>
      <c r="B23" s="7"/>
      <c r="C23" s="671"/>
      <c r="D23" s="767"/>
      <c r="E23" s="768"/>
      <c r="F23" s="769"/>
      <c r="G23" s="677"/>
      <c r="H23" s="674">
        <f t="shared" si="1"/>
        <v>1</v>
      </c>
      <c r="I23" s="673"/>
    </row>
    <row r="24" spans="1:9" ht="15.95" customHeight="1">
      <c r="A24" s="383">
        <f t="shared" si="0"/>
        <v>21</v>
      </c>
      <c r="B24" s="7"/>
      <c r="C24" s="671"/>
      <c r="D24" s="767"/>
      <c r="E24" s="768"/>
      <c r="F24" s="769"/>
      <c r="G24" s="677"/>
      <c r="H24" s="674">
        <f t="shared" si="1"/>
        <v>1</v>
      </c>
      <c r="I24" s="673"/>
    </row>
    <row r="25" spans="1:9" ht="15.95" customHeight="1">
      <c r="A25" s="383">
        <f t="shared" si="0"/>
        <v>22</v>
      </c>
      <c r="B25" s="587" t="s">
        <v>148</v>
      </c>
      <c r="C25" s="671"/>
      <c r="D25" s="767" t="s">
        <v>371</v>
      </c>
      <c r="E25" s="768"/>
      <c r="F25" s="769"/>
      <c r="G25" s="677"/>
      <c r="H25" s="674">
        <f t="shared" si="1"/>
        <v>1</v>
      </c>
      <c r="I25" s="673">
        <v>9600</v>
      </c>
    </row>
    <row r="26" spans="1:9" ht="15.95" customHeight="1">
      <c r="A26" s="383">
        <f t="shared" si="0"/>
        <v>23</v>
      </c>
      <c r="B26" s="587" t="s">
        <v>148</v>
      </c>
      <c r="C26" s="671"/>
      <c r="D26" s="767"/>
      <c r="E26" s="768"/>
      <c r="F26" s="769"/>
      <c r="G26" s="677"/>
      <c r="H26" s="674">
        <f t="shared" si="1"/>
        <v>1</v>
      </c>
      <c r="I26" s="673"/>
    </row>
    <row r="27" spans="1:9" ht="15.95" customHeight="1">
      <c r="A27" s="383">
        <f t="shared" si="0"/>
        <v>24</v>
      </c>
      <c r="B27" s="587" t="s">
        <v>148</v>
      </c>
      <c r="C27" s="671"/>
      <c r="D27" s="767"/>
      <c r="E27" s="768"/>
      <c r="F27" s="769"/>
      <c r="G27" s="677"/>
      <c r="H27" s="674">
        <f t="shared" si="1"/>
        <v>1</v>
      </c>
      <c r="I27" s="673"/>
    </row>
    <row r="28" spans="1:9" ht="15.95" customHeight="1">
      <c r="A28" s="383">
        <f t="shared" si="0"/>
        <v>25</v>
      </c>
      <c r="B28" s="587" t="s">
        <v>148</v>
      </c>
      <c r="C28" s="671"/>
      <c r="D28" s="767"/>
      <c r="E28" s="768"/>
      <c r="F28" s="769"/>
      <c r="G28" s="677"/>
      <c r="H28" s="674">
        <f t="shared" si="1"/>
        <v>1</v>
      </c>
      <c r="I28" s="673"/>
    </row>
    <row r="29" spans="1:9" ht="15.95" customHeight="1">
      <c r="A29" s="383">
        <f t="shared" si="0"/>
        <v>26</v>
      </c>
      <c r="B29" s="587" t="s">
        <v>149</v>
      </c>
      <c r="C29" s="671"/>
      <c r="D29" s="767" t="s">
        <v>371</v>
      </c>
      <c r="E29" s="768"/>
      <c r="F29" s="769"/>
      <c r="G29" s="677"/>
      <c r="H29" s="674">
        <f t="shared" si="1"/>
        <v>1</v>
      </c>
      <c r="I29" s="673">
        <v>4200</v>
      </c>
    </row>
    <row r="30" spans="1:9" ht="15.95" customHeight="1">
      <c r="A30" s="383">
        <f t="shared" si="0"/>
        <v>27</v>
      </c>
      <c r="B30" s="587" t="s">
        <v>149</v>
      </c>
      <c r="C30" s="671"/>
      <c r="D30" s="767"/>
      <c r="E30" s="768"/>
      <c r="F30" s="769"/>
      <c r="G30" s="677"/>
      <c r="H30" s="674">
        <f t="shared" si="1"/>
        <v>1</v>
      </c>
      <c r="I30" s="673"/>
    </row>
    <row r="31" spans="1:9" ht="15.95" customHeight="1">
      <c r="A31" s="383">
        <f t="shared" si="0"/>
        <v>28</v>
      </c>
      <c r="B31" s="587" t="s">
        <v>150</v>
      </c>
      <c r="C31" s="671"/>
      <c r="D31" s="767" t="s">
        <v>387</v>
      </c>
      <c r="E31" s="768"/>
      <c r="F31" s="769"/>
      <c r="G31" s="677"/>
      <c r="H31" s="674">
        <f t="shared" si="1"/>
        <v>1</v>
      </c>
      <c r="I31" s="673">
        <v>19000</v>
      </c>
    </row>
    <row r="32" spans="1:9" ht="15.95" customHeight="1">
      <c r="A32" s="383">
        <f t="shared" si="0"/>
        <v>29</v>
      </c>
      <c r="B32" s="577"/>
      <c r="C32" s="671"/>
      <c r="D32" s="767"/>
      <c r="E32" s="768"/>
      <c r="F32" s="769"/>
      <c r="G32" s="677"/>
      <c r="H32" s="674">
        <f t="shared" si="1"/>
        <v>1</v>
      </c>
      <c r="I32" s="673"/>
    </row>
    <row r="33" spans="1:9" ht="15.95" customHeight="1">
      <c r="A33" s="383">
        <f t="shared" si="0"/>
        <v>30</v>
      </c>
      <c r="B33" s="587" t="s">
        <v>151</v>
      </c>
      <c r="C33" s="671"/>
      <c r="D33" s="767" t="s">
        <v>372</v>
      </c>
      <c r="E33" s="768"/>
      <c r="F33" s="769"/>
      <c r="G33" s="677"/>
      <c r="H33" s="674">
        <f t="shared" si="1"/>
        <v>1</v>
      </c>
      <c r="I33" s="673">
        <v>4200</v>
      </c>
    </row>
    <row r="34" spans="1:9" ht="15.95" customHeight="1">
      <c r="A34" s="383">
        <f t="shared" si="0"/>
        <v>31</v>
      </c>
      <c r="B34" s="587" t="s">
        <v>152</v>
      </c>
      <c r="C34" s="671"/>
      <c r="D34" s="767" t="s">
        <v>372</v>
      </c>
      <c r="E34" s="768"/>
      <c r="F34" s="769"/>
      <c r="G34" s="677"/>
      <c r="H34" s="674">
        <f t="shared" si="1"/>
        <v>1</v>
      </c>
      <c r="I34" s="673">
        <v>5900</v>
      </c>
    </row>
    <row r="35" spans="1:9" ht="15.95" customHeight="1">
      <c r="A35" s="383">
        <f t="shared" si="0"/>
        <v>32</v>
      </c>
      <c r="B35" s="7"/>
      <c r="C35" s="671"/>
      <c r="D35" s="767"/>
      <c r="E35" s="768"/>
      <c r="F35" s="769"/>
      <c r="G35" s="677"/>
      <c r="H35" s="674">
        <f t="shared" si="1"/>
        <v>1</v>
      </c>
      <c r="I35" s="673"/>
    </row>
    <row r="36" spans="1:9" ht="15.95" customHeight="1">
      <c r="A36" s="383">
        <f t="shared" si="0"/>
        <v>33</v>
      </c>
      <c r="B36" s="587" t="s">
        <v>153</v>
      </c>
      <c r="C36" s="671"/>
      <c r="D36" s="767"/>
      <c r="E36" s="768"/>
      <c r="F36" s="769"/>
      <c r="G36" s="677"/>
      <c r="H36" s="674">
        <f t="shared" si="1"/>
        <v>1</v>
      </c>
      <c r="I36" s="673"/>
    </row>
    <row r="37" spans="1:9" ht="15.95" customHeight="1">
      <c r="A37" s="383">
        <f t="shared" si="0"/>
        <v>34</v>
      </c>
      <c r="B37" s="587" t="s">
        <v>154</v>
      </c>
      <c r="C37" s="671"/>
      <c r="D37" s="767" t="s">
        <v>375</v>
      </c>
      <c r="E37" s="768"/>
      <c r="F37" s="769"/>
      <c r="G37" s="677"/>
      <c r="H37" s="674">
        <f t="shared" si="1"/>
        <v>1</v>
      </c>
      <c r="I37" s="673">
        <v>5800</v>
      </c>
    </row>
    <row r="38" spans="1:9" ht="15.95" customHeight="1">
      <c r="A38" s="383">
        <f t="shared" si="0"/>
        <v>35</v>
      </c>
      <c r="B38" s="587" t="s">
        <v>155</v>
      </c>
      <c r="C38" s="671"/>
      <c r="D38" s="767" t="s">
        <v>374</v>
      </c>
      <c r="E38" s="768"/>
      <c r="F38" s="769"/>
      <c r="G38" s="677"/>
      <c r="H38" s="674">
        <f t="shared" si="1"/>
        <v>1</v>
      </c>
      <c r="I38" s="673">
        <v>9800</v>
      </c>
    </row>
    <row r="39" spans="1:9" ht="15.95" customHeight="1">
      <c r="A39" s="383">
        <f t="shared" si="0"/>
        <v>36</v>
      </c>
      <c r="B39" s="7"/>
      <c r="C39" s="671"/>
      <c r="D39" s="767"/>
      <c r="E39" s="768"/>
      <c r="F39" s="769"/>
      <c r="G39" s="677"/>
      <c r="H39" s="674">
        <f t="shared" si="1"/>
        <v>1</v>
      </c>
      <c r="I39" s="673"/>
    </row>
    <row r="40" spans="1:9" ht="15.95" customHeight="1">
      <c r="A40" s="383">
        <f t="shared" si="0"/>
        <v>37</v>
      </c>
      <c r="B40" s="7"/>
      <c r="C40" s="671"/>
      <c r="D40" s="767"/>
      <c r="E40" s="768"/>
      <c r="F40" s="769"/>
      <c r="G40" s="677"/>
      <c r="H40" s="674">
        <f t="shared" si="1"/>
        <v>1</v>
      </c>
      <c r="I40" s="673"/>
    </row>
    <row r="41" spans="1:9" ht="15.95" customHeight="1">
      <c r="A41" s="383">
        <f t="shared" si="0"/>
        <v>38</v>
      </c>
      <c r="B41" s="7"/>
      <c r="C41" s="671"/>
      <c r="D41" s="767"/>
      <c r="E41" s="768"/>
      <c r="F41" s="769"/>
      <c r="G41" s="677"/>
      <c r="H41" s="674">
        <f t="shared" si="1"/>
        <v>1</v>
      </c>
      <c r="I41" s="673"/>
    </row>
    <row r="42" spans="1:9" ht="15.95" customHeight="1">
      <c r="A42" s="383">
        <f t="shared" si="0"/>
        <v>39</v>
      </c>
      <c r="B42" s="587" t="s">
        <v>156</v>
      </c>
      <c r="C42" s="671"/>
      <c r="D42" s="767"/>
      <c r="E42" s="768"/>
      <c r="F42" s="769"/>
      <c r="G42" s="677"/>
      <c r="H42" s="674">
        <f t="shared" si="1"/>
        <v>1</v>
      </c>
      <c r="I42" s="673"/>
    </row>
    <row r="43" spans="1:9" ht="15.95" customHeight="1">
      <c r="A43" s="383">
        <f t="shared" si="0"/>
        <v>40</v>
      </c>
      <c r="B43" s="587" t="s">
        <v>157</v>
      </c>
      <c r="C43" s="671"/>
      <c r="D43" s="767" t="s">
        <v>373</v>
      </c>
      <c r="E43" s="768"/>
      <c r="F43" s="769"/>
      <c r="G43" s="677"/>
      <c r="H43" s="674">
        <f t="shared" si="1"/>
        <v>1</v>
      </c>
      <c r="I43" s="673">
        <v>6000</v>
      </c>
    </row>
    <row r="44" spans="1:9" ht="15.95" customHeight="1">
      <c r="A44" s="383">
        <f t="shared" si="0"/>
        <v>41</v>
      </c>
      <c r="B44" s="587" t="s">
        <v>157</v>
      </c>
      <c r="C44" s="671"/>
      <c r="D44" s="767"/>
      <c r="E44" s="768"/>
      <c r="F44" s="769"/>
      <c r="G44" s="677"/>
      <c r="H44" s="674">
        <f t="shared" si="1"/>
        <v>1</v>
      </c>
      <c r="I44" s="673"/>
    </row>
    <row r="45" spans="1:9" ht="15.95" customHeight="1">
      <c r="A45" s="383">
        <f t="shared" si="0"/>
        <v>42</v>
      </c>
      <c r="B45" s="587" t="s">
        <v>158</v>
      </c>
      <c r="C45" s="671"/>
      <c r="D45" s="767"/>
      <c r="E45" s="768"/>
      <c r="F45" s="769"/>
      <c r="G45" s="677"/>
      <c r="H45" s="674">
        <f t="shared" si="1"/>
        <v>1</v>
      </c>
      <c r="I45" s="673"/>
    </row>
    <row r="46" spans="1:9" ht="15.95" customHeight="1">
      <c r="A46" s="383">
        <f t="shared" si="0"/>
        <v>43</v>
      </c>
      <c r="B46" s="587" t="s">
        <v>159</v>
      </c>
      <c r="C46" s="671"/>
      <c r="D46" s="767"/>
      <c r="E46" s="768"/>
      <c r="F46" s="769"/>
      <c r="G46" s="677"/>
      <c r="H46" s="674">
        <f t="shared" si="1"/>
        <v>1</v>
      </c>
      <c r="I46" s="673"/>
    </row>
    <row r="47" spans="1:9" ht="15.95" customHeight="1">
      <c r="A47" s="383">
        <f t="shared" si="0"/>
        <v>44</v>
      </c>
      <c r="B47" s="587" t="s">
        <v>160</v>
      </c>
      <c r="C47" s="671"/>
      <c r="D47" s="767"/>
      <c r="E47" s="768"/>
      <c r="F47" s="769"/>
      <c r="G47" s="677"/>
      <c r="H47" s="674">
        <f t="shared" si="1"/>
        <v>1</v>
      </c>
      <c r="I47" s="673"/>
    </row>
    <row r="48" spans="1:9" ht="15.95" customHeight="1">
      <c r="A48" s="383">
        <f t="shared" si="0"/>
        <v>45</v>
      </c>
      <c r="B48" s="588" t="s">
        <v>161</v>
      </c>
      <c r="C48" s="671"/>
      <c r="D48" s="767"/>
      <c r="E48" s="768"/>
      <c r="F48" s="769"/>
      <c r="G48" s="677"/>
      <c r="H48" s="674">
        <f t="shared" si="1"/>
        <v>1</v>
      </c>
      <c r="I48" s="673"/>
    </row>
    <row r="49" spans="1:9" ht="15.95" customHeight="1">
      <c r="A49" s="383">
        <f t="shared" si="0"/>
        <v>46</v>
      </c>
      <c r="B49" s="7"/>
      <c r="C49" s="671"/>
      <c r="D49" s="767"/>
      <c r="E49" s="768"/>
      <c r="F49" s="769"/>
      <c r="G49" s="677"/>
      <c r="H49" s="674">
        <f t="shared" si="1"/>
        <v>1</v>
      </c>
      <c r="I49" s="673"/>
    </row>
    <row r="50" spans="1:9" ht="15.95" customHeight="1">
      <c r="A50" s="383">
        <f t="shared" si="0"/>
        <v>47</v>
      </c>
      <c r="B50" s="7"/>
      <c r="C50" s="671"/>
      <c r="D50" s="767"/>
      <c r="E50" s="768"/>
      <c r="F50" s="769"/>
      <c r="G50" s="677"/>
      <c r="H50" s="674">
        <f t="shared" si="1"/>
        <v>1</v>
      </c>
      <c r="I50" s="673"/>
    </row>
    <row r="51" spans="1:9" ht="15.95" customHeight="1">
      <c r="A51" s="383">
        <f t="shared" si="0"/>
        <v>48</v>
      </c>
      <c r="B51" s="7"/>
      <c r="C51" s="671"/>
      <c r="D51" s="767"/>
      <c r="E51" s="768"/>
      <c r="F51" s="769"/>
      <c r="G51" s="677"/>
      <c r="H51" s="674">
        <f t="shared" si="1"/>
        <v>1</v>
      </c>
      <c r="I51" s="673"/>
    </row>
    <row r="52" spans="1:9" ht="15.95" customHeight="1">
      <c r="A52" s="383">
        <f t="shared" si="0"/>
        <v>49</v>
      </c>
      <c r="B52" s="7"/>
      <c r="C52" s="671"/>
      <c r="D52" s="767"/>
      <c r="E52" s="768"/>
      <c r="F52" s="769"/>
      <c r="G52" s="677"/>
      <c r="H52" s="674">
        <f t="shared" si="1"/>
        <v>1</v>
      </c>
      <c r="I52" s="673"/>
    </row>
    <row r="53" spans="1:9" ht="15.95" customHeight="1">
      <c r="A53" s="383">
        <f t="shared" si="0"/>
        <v>50</v>
      </c>
      <c r="B53" s="7"/>
      <c r="C53" s="671"/>
      <c r="D53" s="767"/>
      <c r="E53" s="768"/>
      <c r="F53" s="769"/>
      <c r="G53" s="677"/>
      <c r="H53" s="674">
        <f t="shared" si="1"/>
        <v>1</v>
      </c>
      <c r="I53" s="673"/>
    </row>
    <row r="54" spans="1:9" ht="15.95" customHeight="1">
      <c r="A54" s="383">
        <f t="shared" si="0"/>
        <v>51</v>
      </c>
      <c r="B54" s="587" t="s">
        <v>162</v>
      </c>
      <c r="C54" s="671"/>
      <c r="D54" s="767" t="s">
        <v>359</v>
      </c>
      <c r="E54" s="768"/>
      <c r="F54" s="769"/>
      <c r="G54" s="677"/>
      <c r="H54" s="674">
        <f t="shared" si="1"/>
        <v>1</v>
      </c>
      <c r="I54" s="673">
        <v>16000</v>
      </c>
    </row>
    <row r="55" spans="1:9" ht="15.95" customHeight="1" thickBot="1">
      <c r="A55" s="383">
        <f t="shared" si="0"/>
        <v>52</v>
      </c>
      <c r="B55" s="7"/>
      <c r="C55" s="671"/>
      <c r="D55" s="767"/>
      <c r="E55" s="768"/>
      <c r="F55" s="769"/>
      <c r="G55" s="677"/>
      <c r="H55" s="674">
        <f t="shared" si="1"/>
        <v>1</v>
      </c>
      <c r="I55" s="673"/>
    </row>
    <row r="56" spans="1:9" ht="15.95" customHeight="1" thickBot="1" thickTop="1">
      <c r="A56" s="77"/>
      <c r="B56" s="62"/>
      <c r="C56" s="62"/>
      <c r="D56" s="62"/>
      <c r="E56" s="62"/>
      <c r="F56" s="384" t="s">
        <v>163</v>
      </c>
      <c r="G56" s="385"/>
      <c r="H56" s="386"/>
      <c r="I56" s="685">
        <f>SUM(I4:I55)</f>
        <v>595400</v>
      </c>
    </row>
    <row r="57" spans="1:9" ht="15.95" customHeight="1" thickBot="1" thickTop="1">
      <c r="A57" s="589" t="s">
        <v>164</v>
      </c>
      <c r="B57" s="590"/>
      <c r="C57" s="590"/>
      <c r="D57" s="590"/>
      <c r="E57" s="590"/>
      <c r="F57" s="590"/>
      <c r="G57" s="590"/>
      <c r="H57" s="590"/>
      <c r="I57" s="705"/>
    </row>
    <row r="58" ht="13.5" thickTop="1"/>
  </sheetData>
  <sheetProtection password="C4CD" sheet="1" objects="1" scenarios="1"/>
  <mergeCells count="52"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20:F20"/>
    <mergeCell ref="D21:F21"/>
    <mergeCell ref="D22:F22"/>
    <mergeCell ref="D23:F23"/>
    <mergeCell ref="D16:F16"/>
    <mergeCell ref="D17:F17"/>
    <mergeCell ref="D18:F18"/>
    <mergeCell ref="D19:F19"/>
    <mergeCell ref="D13:F13"/>
    <mergeCell ref="D14:F14"/>
    <mergeCell ref="D15:F15"/>
    <mergeCell ref="D8:F8"/>
    <mergeCell ref="D9:F9"/>
    <mergeCell ref="D10:F10"/>
    <mergeCell ref="D11:F11"/>
    <mergeCell ref="D4:F4"/>
    <mergeCell ref="D5:F5"/>
    <mergeCell ref="D6:F6"/>
    <mergeCell ref="D7:F7"/>
    <mergeCell ref="D12:F12"/>
  </mergeCells>
  <printOptions horizontalCentered="1" verticalCentered="1"/>
  <pageMargins left="0.2" right="0.2" top="0.2" bottom="0.2" header="0.5" footer="0.5"/>
  <pageSetup fitToHeight="1" fitToWidth="1" horizontalDpi="180" verticalDpi="180" orientation="portrait" paperSize="5" scale="89" r:id="rId3"/>
  <headerFooter alignWithMargins="0">
    <oddHeader>&amp;CFarm Credit Services</oddHeader>
    <oddFooter>&amp;L&amp;6 1/00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4"/>
  <sheetViews>
    <sheetView showGridLines="0" showZeros="0" workbookViewId="0" topLeftCell="A1"/>
  </sheetViews>
  <sheetFormatPr defaultColWidth="9.140625" defaultRowHeight="12.75"/>
  <cols>
    <col min="1" max="1" width="3.7109375" style="61" customWidth="1"/>
    <col min="2" max="7" width="9.140625" style="61" customWidth="1"/>
    <col min="8" max="8" width="8.28125" style="61" customWidth="1"/>
    <col min="9" max="9" width="13.57421875" style="61" customWidth="1"/>
    <col min="10" max="10" width="11.28125" style="61" customWidth="1"/>
    <col min="11" max="11" width="12.28125" style="61" customWidth="1"/>
    <col min="12" max="13" width="9.140625" style="61" customWidth="1"/>
    <col min="14" max="17" width="9.140625" style="61" hidden="1" customWidth="1"/>
    <col min="18" max="16384" width="9.140625" style="61" customWidth="1"/>
  </cols>
  <sheetData>
    <row r="1" spans="1:12" ht="15.95" customHeight="1" thickBot="1" thickTop="1">
      <c r="A1" s="363" t="s">
        <v>165</v>
      </c>
      <c r="B1" s="364"/>
      <c r="C1" s="364"/>
      <c r="D1" s="364"/>
      <c r="E1" s="364"/>
      <c r="F1" s="365"/>
      <c r="G1" s="364"/>
      <c r="H1" s="364"/>
      <c r="I1" s="364"/>
      <c r="J1" s="364"/>
      <c r="K1" s="364"/>
      <c r="L1" s="366"/>
    </row>
    <row r="2" spans="1:17" ht="15.95" customHeight="1" thickTop="1">
      <c r="A2" s="367" t="s">
        <v>97</v>
      </c>
      <c r="B2" s="368"/>
      <c r="C2" s="369"/>
      <c r="D2" s="370" t="s">
        <v>69</v>
      </c>
      <c r="E2" s="368"/>
      <c r="F2" s="371"/>
      <c r="G2" s="368"/>
      <c r="H2" s="368"/>
      <c r="I2" s="372"/>
      <c r="J2" s="373" t="s">
        <v>321</v>
      </c>
      <c r="K2" s="373" t="s">
        <v>134</v>
      </c>
      <c r="L2" s="374" t="s">
        <v>110</v>
      </c>
      <c r="M2" s="504"/>
      <c r="N2" s="504"/>
      <c r="O2" s="504"/>
      <c r="P2" s="504"/>
      <c r="Q2" s="504"/>
    </row>
    <row r="3" spans="1:12" ht="15.95" customHeight="1">
      <c r="A3" s="375"/>
      <c r="B3" s="376"/>
      <c r="C3" s="377"/>
      <c r="D3" s="378" t="s">
        <v>166</v>
      </c>
      <c r="E3" s="379" t="s">
        <v>167</v>
      </c>
      <c r="F3" s="379"/>
      <c r="G3" s="379" t="s">
        <v>168</v>
      </c>
      <c r="H3" s="379"/>
      <c r="I3" s="380"/>
      <c r="J3" s="381" t="s">
        <v>113</v>
      </c>
      <c r="K3" s="381" t="s">
        <v>135</v>
      </c>
      <c r="L3" s="382" t="s">
        <v>116</v>
      </c>
    </row>
    <row r="4" spans="1:12" ht="15.95" customHeight="1">
      <c r="A4" s="383">
        <v>1</v>
      </c>
      <c r="B4" s="774" t="s">
        <v>313</v>
      </c>
      <c r="C4" s="775"/>
      <c r="D4" s="678"/>
      <c r="E4" s="751"/>
      <c r="F4" s="753"/>
      <c r="G4" s="751"/>
      <c r="H4" s="752"/>
      <c r="I4" s="753"/>
      <c r="J4" s="678"/>
      <c r="K4" s="679"/>
      <c r="L4" s="673"/>
    </row>
    <row r="5" spans="1:12" ht="15.95" customHeight="1">
      <c r="A5" s="383">
        <f aca="true" t="shared" si="0" ref="A5:A13">A4+1</f>
        <v>2</v>
      </c>
      <c r="B5" s="774" t="s">
        <v>313</v>
      </c>
      <c r="C5" s="775"/>
      <c r="D5" s="678"/>
      <c r="E5" s="751"/>
      <c r="F5" s="753"/>
      <c r="G5" s="751"/>
      <c r="H5" s="752"/>
      <c r="I5" s="753"/>
      <c r="J5" s="678"/>
      <c r="K5" s="679"/>
      <c r="L5" s="673"/>
    </row>
    <row r="6" spans="1:12" ht="15.95" customHeight="1">
      <c r="A6" s="383">
        <f t="shared" si="0"/>
        <v>3</v>
      </c>
      <c r="B6" s="772"/>
      <c r="C6" s="773"/>
      <c r="D6" s="678"/>
      <c r="E6" s="751"/>
      <c r="F6" s="753"/>
      <c r="G6" s="751"/>
      <c r="H6" s="752"/>
      <c r="I6" s="753"/>
      <c r="J6" s="678"/>
      <c r="K6" s="679"/>
      <c r="L6" s="673"/>
    </row>
    <row r="7" spans="1:12" ht="15.95" customHeight="1">
      <c r="A7" s="383">
        <f t="shared" si="0"/>
        <v>4</v>
      </c>
      <c r="B7" s="776"/>
      <c r="C7" s="777"/>
      <c r="D7" s="678"/>
      <c r="E7" s="751"/>
      <c r="F7" s="753"/>
      <c r="G7" s="751"/>
      <c r="H7" s="752"/>
      <c r="I7" s="753"/>
      <c r="J7" s="678"/>
      <c r="K7" s="679"/>
      <c r="L7" s="673"/>
    </row>
    <row r="8" spans="1:12" ht="15.95" customHeight="1">
      <c r="A8" s="383">
        <f t="shared" si="0"/>
        <v>5</v>
      </c>
      <c r="B8" s="776"/>
      <c r="C8" s="777"/>
      <c r="D8" s="678"/>
      <c r="E8" s="751"/>
      <c r="F8" s="753"/>
      <c r="G8" s="751"/>
      <c r="H8" s="752"/>
      <c r="I8" s="753"/>
      <c r="J8" s="678"/>
      <c r="K8" s="679"/>
      <c r="L8" s="673"/>
    </row>
    <row r="9" spans="1:17" ht="15.95" customHeight="1">
      <c r="A9" s="383">
        <f t="shared" si="0"/>
        <v>6</v>
      </c>
      <c r="B9" s="770" t="s">
        <v>314</v>
      </c>
      <c r="C9" s="771"/>
      <c r="D9" s="678"/>
      <c r="E9" s="751"/>
      <c r="F9" s="753"/>
      <c r="G9" s="751"/>
      <c r="H9" s="752"/>
      <c r="I9" s="753"/>
      <c r="J9" s="678"/>
      <c r="K9" s="679"/>
      <c r="L9" s="673"/>
      <c r="M9" s="513"/>
      <c r="N9" s="513"/>
      <c r="O9" s="513"/>
      <c r="P9" s="513"/>
      <c r="Q9" s="513"/>
    </row>
    <row r="10" spans="1:17" ht="15.95" customHeight="1">
      <c r="A10" s="383">
        <f t="shared" si="0"/>
        <v>7</v>
      </c>
      <c r="B10" s="770" t="s">
        <v>314</v>
      </c>
      <c r="C10" s="771"/>
      <c r="D10" s="678">
        <v>2015</v>
      </c>
      <c r="E10" s="751" t="s">
        <v>394</v>
      </c>
      <c r="F10" s="753"/>
      <c r="G10" s="751"/>
      <c r="H10" s="752"/>
      <c r="I10" s="753"/>
      <c r="J10" s="678">
        <v>2015</v>
      </c>
      <c r="K10" s="679">
        <v>1</v>
      </c>
      <c r="L10" s="673">
        <v>17500</v>
      </c>
      <c r="M10" s="504"/>
      <c r="N10" s="504"/>
      <c r="O10" s="504"/>
      <c r="P10" s="504"/>
      <c r="Q10" s="504"/>
    </row>
    <row r="11" spans="1:12" ht="15.95" customHeight="1">
      <c r="A11" s="383">
        <f t="shared" si="0"/>
        <v>8</v>
      </c>
      <c r="B11" s="772"/>
      <c r="C11" s="773"/>
      <c r="D11" s="678"/>
      <c r="E11" s="751"/>
      <c r="F11" s="753"/>
      <c r="G11" s="751"/>
      <c r="H11" s="752"/>
      <c r="I11" s="753"/>
      <c r="J11" s="678"/>
      <c r="K11" s="679"/>
      <c r="L11" s="673"/>
    </row>
    <row r="12" spans="1:12" ht="15.95" customHeight="1">
      <c r="A12" s="383">
        <f t="shared" si="0"/>
        <v>9</v>
      </c>
      <c r="B12" s="772"/>
      <c r="C12" s="773"/>
      <c r="D12" s="678"/>
      <c r="E12" s="751"/>
      <c r="F12" s="753"/>
      <c r="G12" s="751"/>
      <c r="H12" s="752"/>
      <c r="I12" s="753"/>
      <c r="J12" s="678"/>
      <c r="K12" s="679"/>
      <c r="L12" s="673"/>
    </row>
    <row r="13" spans="1:12" ht="15.95" customHeight="1" thickBot="1">
      <c r="A13" s="383">
        <f t="shared" si="0"/>
        <v>10</v>
      </c>
      <c r="B13" s="772"/>
      <c r="C13" s="773"/>
      <c r="D13" s="678"/>
      <c r="E13" s="751"/>
      <c r="F13" s="753"/>
      <c r="G13" s="751"/>
      <c r="H13" s="752"/>
      <c r="I13" s="760"/>
      <c r="J13" s="678"/>
      <c r="K13" s="679"/>
      <c r="L13" s="673"/>
    </row>
    <row r="14" spans="1:12" ht="15.95" customHeight="1" thickBot="1" thickTop="1">
      <c r="A14" s="77"/>
      <c r="B14" s="688"/>
      <c r="C14" s="688"/>
      <c r="D14" s="688"/>
      <c r="E14" s="688"/>
      <c r="F14" s="688"/>
      <c r="G14" s="689"/>
      <c r="H14" s="689"/>
      <c r="I14" s="690" t="s">
        <v>169</v>
      </c>
      <c r="J14" s="691"/>
      <c r="K14" s="692"/>
      <c r="L14" s="685">
        <f>SUM(L4:L13)</f>
        <v>17500</v>
      </c>
    </row>
    <row r="15" spans="1:12" ht="15.95" customHeight="1" thickBot="1">
      <c r="A15" s="77"/>
      <c r="B15" s="62"/>
      <c r="C15" s="62"/>
      <c r="D15" s="62"/>
      <c r="E15" s="62"/>
      <c r="F15" s="62"/>
      <c r="I15" s="387"/>
      <c r="J15" s="388"/>
      <c r="K15" s="388"/>
      <c r="L15" s="358"/>
    </row>
    <row r="16" spans="1:12" ht="15.95" customHeight="1" thickBot="1" thickTop="1">
      <c r="A16" s="363" t="s">
        <v>170</v>
      </c>
      <c r="B16" s="364"/>
      <c r="C16" s="364"/>
      <c r="D16" s="364"/>
      <c r="E16" s="364"/>
      <c r="F16" s="365"/>
      <c r="G16" s="364"/>
      <c r="H16" s="364"/>
      <c r="I16" s="364"/>
      <c r="J16" s="364"/>
      <c r="K16" s="364"/>
      <c r="L16" s="366"/>
    </row>
    <row r="17" spans="1:12" ht="15.95" customHeight="1" thickTop="1">
      <c r="A17" s="389" t="s">
        <v>171</v>
      </c>
      <c r="B17" s="390"/>
      <c r="C17" s="390"/>
      <c r="D17" s="390"/>
      <c r="E17" s="390"/>
      <c r="F17" s="391"/>
      <c r="G17" s="390"/>
      <c r="H17" s="390"/>
      <c r="I17" s="390"/>
      <c r="J17" s="390"/>
      <c r="K17" s="390"/>
      <c r="L17" s="392"/>
    </row>
    <row r="18" spans="1:17" ht="15.95" customHeight="1">
      <c r="A18" s="367" t="s">
        <v>172</v>
      </c>
      <c r="B18" s="368"/>
      <c r="C18" s="393"/>
      <c r="D18" s="394" t="s">
        <v>298</v>
      </c>
      <c r="E18" s="395"/>
      <c r="F18" s="372"/>
      <c r="G18" s="373" t="s">
        <v>106</v>
      </c>
      <c r="H18" s="708" t="s">
        <v>331</v>
      </c>
      <c r="I18" s="373" t="s">
        <v>173</v>
      </c>
      <c r="J18" s="373" t="s">
        <v>174</v>
      </c>
      <c r="K18" s="373" t="s">
        <v>301</v>
      </c>
      <c r="L18" s="374" t="s">
        <v>302</v>
      </c>
      <c r="O18" s="709" t="s">
        <v>332</v>
      </c>
      <c r="P18" s="709" t="s">
        <v>333</v>
      </c>
      <c r="Q18" s="709" t="s">
        <v>333</v>
      </c>
    </row>
    <row r="19" spans="1:17" ht="15.95" customHeight="1">
      <c r="A19" s="375" t="s">
        <v>175</v>
      </c>
      <c r="B19" s="376"/>
      <c r="C19" s="396"/>
      <c r="D19" s="397" t="s">
        <v>182</v>
      </c>
      <c r="E19" s="396"/>
      <c r="F19" s="398"/>
      <c r="G19" s="381" t="s">
        <v>176</v>
      </c>
      <c r="H19" s="710" t="s">
        <v>334</v>
      </c>
      <c r="I19" s="381" t="s">
        <v>177</v>
      </c>
      <c r="J19" s="381" t="s">
        <v>10</v>
      </c>
      <c r="K19" s="381" t="s">
        <v>178</v>
      </c>
      <c r="L19" s="382" t="s">
        <v>303</v>
      </c>
      <c r="O19" s="709" t="s">
        <v>333</v>
      </c>
      <c r="P19" s="709" t="s">
        <v>23</v>
      </c>
      <c r="Q19" s="709" t="s">
        <v>211</v>
      </c>
    </row>
    <row r="20" spans="1:17" ht="15.95" customHeight="1">
      <c r="A20" s="383">
        <v>1</v>
      </c>
      <c r="B20" s="751" t="s">
        <v>376</v>
      </c>
      <c r="C20" s="753"/>
      <c r="D20" s="751" t="s">
        <v>380</v>
      </c>
      <c r="E20" s="752"/>
      <c r="F20" s="753"/>
      <c r="G20" s="694">
        <v>44150</v>
      </c>
      <c r="H20" s="694"/>
      <c r="I20" s="695">
        <v>0.05</v>
      </c>
      <c r="J20" s="675">
        <v>28966</v>
      </c>
      <c r="K20" s="696">
        <f>I20*J20*4/12</f>
        <v>482.7666666666667</v>
      </c>
      <c r="L20" s="697">
        <f>SUM(J20:K20)</f>
        <v>29448.766666666666</v>
      </c>
      <c r="O20" s="711">
        <f>IF(H20="",L20,0)</f>
        <v>29448.766666666666</v>
      </c>
      <c r="P20" s="711">
        <f>IF(H20="",0,J20)</f>
        <v>0</v>
      </c>
      <c r="Q20" s="711">
        <f>IF(H20="",0,K20)</f>
        <v>0</v>
      </c>
    </row>
    <row r="21" spans="1:17" ht="15.95" customHeight="1">
      <c r="A21" s="383">
        <f aca="true" t="shared" si="1" ref="A21:A28">A20+1</f>
        <v>2</v>
      </c>
      <c r="B21" s="751" t="s">
        <v>400</v>
      </c>
      <c r="C21" s="753"/>
      <c r="D21" s="751" t="s">
        <v>379</v>
      </c>
      <c r="E21" s="752"/>
      <c r="F21" s="753"/>
      <c r="G21" s="694">
        <v>44211</v>
      </c>
      <c r="H21" s="694"/>
      <c r="I21" s="695">
        <v>0.048</v>
      </c>
      <c r="J21" s="675">
        <v>71592</v>
      </c>
      <c r="K21" s="696">
        <f>I21*J21*2/12</f>
        <v>572.736</v>
      </c>
      <c r="L21" s="697">
        <f aca="true" t="shared" si="2" ref="L21:L28">SUM(J21:K21)</f>
        <v>72164.736</v>
      </c>
      <c r="O21" s="712">
        <f aca="true" t="shared" si="3" ref="O21:O28">IF(H21="",L21,0)</f>
        <v>72164.736</v>
      </c>
      <c r="P21" s="712">
        <f aca="true" t="shared" si="4" ref="P21:P28">IF(H21="",0,J21)</f>
        <v>0</v>
      </c>
      <c r="Q21" s="712">
        <f aca="true" t="shared" si="5" ref="Q21:Q28">IF(H21="",0,K21)</f>
        <v>0</v>
      </c>
    </row>
    <row r="22" spans="1:17" ht="15.95" customHeight="1">
      <c r="A22" s="383">
        <f t="shared" si="1"/>
        <v>3</v>
      </c>
      <c r="B22" s="751" t="s">
        <v>400</v>
      </c>
      <c r="C22" s="753"/>
      <c r="D22" s="751" t="s">
        <v>381</v>
      </c>
      <c r="E22" s="752"/>
      <c r="F22" s="753"/>
      <c r="G22" s="694">
        <v>44136</v>
      </c>
      <c r="H22" s="694"/>
      <c r="I22" s="695">
        <v>0.055</v>
      </c>
      <c r="J22" s="675">
        <v>150000</v>
      </c>
      <c r="K22" s="696">
        <f>I22*J22*4.5/12</f>
        <v>3093.75</v>
      </c>
      <c r="L22" s="697">
        <f t="shared" si="2"/>
        <v>153093.75</v>
      </c>
      <c r="O22" s="712">
        <f t="shared" si="3"/>
        <v>153093.75</v>
      </c>
      <c r="P22" s="712">
        <f t="shared" si="4"/>
        <v>0</v>
      </c>
      <c r="Q22" s="712">
        <f t="shared" si="5"/>
        <v>0</v>
      </c>
    </row>
    <row r="23" spans="1:17" ht="15.95" customHeight="1">
      <c r="A23" s="383">
        <f t="shared" si="1"/>
        <v>4</v>
      </c>
      <c r="B23" s="751"/>
      <c r="C23" s="753"/>
      <c r="D23" s="751"/>
      <c r="E23" s="752"/>
      <c r="F23" s="753"/>
      <c r="G23" s="694"/>
      <c r="H23" s="694"/>
      <c r="I23" s="695"/>
      <c r="J23" s="675"/>
      <c r="K23" s="696"/>
      <c r="L23" s="697">
        <f t="shared" si="2"/>
        <v>0</v>
      </c>
      <c r="O23" s="712">
        <f t="shared" si="3"/>
        <v>0</v>
      </c>
      <c r="P23" s="712">
        <f t="shared" si="4"/>
        <v>0</v>
      </c>
      <c r="Q23" s="712">
        <f t="shared" si="5"/>
        <v>0</v>
      </c>
    </row>
    <row r="24" spans="1:17" ht="15.95" customHeight="1">
      <c r="A24" s="383">
        <f t="shared" si="1"/>
        <v>5</v>
      </c>
      <c r="B24" s="751"/>
      <c r="C24" s="753"/>
      <c r="D24" s="751"/>
      <c r="E24" s="752"/>
      <c r="F24" s="753"/>
      <c r="G24" s="694"/>
      <c r="H24" s="694"/>
      <c r="I24" s="695"/>
      <c r="J24" s="675"/>
      <c r="K24" s="696"/>
      <c r="L24" s="697">
        <f t="shared" si="2"/>
        <v>0</v>
      </c>
      <c r="O24" s="712">
        <f t="shared" si="3"/>
        <v>0</v>
      </c>
      <c r="P24" s="712">
        <f t="shared" si="4"/>
        <v>0</v>
      </c>
      <c r="Q24" s="712">
        <f t="shared" si="5"/>
        <v>0</v>
      </c>
    </row>
    <row r="25" spans="1:17" ht="15.95" customHeight="1">
      <c r="A25" s="383">
        <f t="shared" si="1"/>
        <v>6</v>
      </c>
      <c r="B25" s="751"/>
      <c r="C25" s="753"/>
      <c r="D25" s="751"/>
      <c r="E25" s="752"/>
      <c r="F25" s="753"/>
      <c r="G25" s="694"/>
      <c r="H25" s="694"/>
      <c r="I25" s="695"/>
      <c r="J25" s="675"/>
      <c r="K25" s="696"/>
      <c r="L25" s="697">
        <f t="shared" si="2"/>
        <v>0</v>
      </c>
      <c r="O25" s="712">
        <f t="shared" si="3"/>
        <v>0</v>
      </c>
      <c r="P25" s="712">
        <f t="shared" si="4"/>
        <v>0</v>
      </c>
      <c r="Q25" s="712">
        <f t="shared" si="5"/>
        <v>0</v>
      </c>
    </row>
    <row r="26" spans="1:17" ht="15.95" customHeight="1">
      <c r="A26" s="383">
        <f t="shared" si="1"/>
        <v>7</v>
      </c>
      <c r="B26" s="751"/>
      <c r="C26" s="753"/>
      <c r="D26" s="751"/>
      <c r="E26" s="752"/>
      <c r="F26" s="753"/>
      <c r="G26" s="694"/>
      <c r="H26" s="694"/>
      <c r="I26" s="695"/>
      <c r="J26" s="675"/>
      <c r="K26" s="696"/>
      <c r="L26" s="697">
        <f t="shared" si="2"/>
        <v>0</v>
      </c>
      <c r="O26" s="712">
        <f t="shared" si="3"/>
        <v>0</v>
      </c>
      <c r="P26" s="712">
        <f t="shared" si="4"/>
        <v>0</v>
      </c>
      <c r="Q26" s="712">
        <f t="shared" si="5"/>
        <v>0</v>
      </c>
    </row>
    <row r="27" spans="1:17" ht="15.95" customHeight="1">
      <c r="A27" s="383">
        <f t="shared" si="1"/>
        <v>8</v>
      </c>
      <c r="B27" s="751"/>
      <c r="C27" s="753"/>
      <c r="D27" s="751"/>
      <c r="E27" s="752"/>
      <c r="F27" s="753"/>
      <c r="G27" s="694"/>
      <c r="H27" s="694"/>
      <c r="I27" s="695"/>
      <c r="J27" s="675"/>
      <c r="K27" s="696"/>
      <c r="L27" s="697">
        <f t="shared" si="2"/>
        <v>0</v>
      </c>
      <c r="O27" s="712">
        <f t="shared" si="3"/>
        <v>0</v>
      </c>
      <c r="P27" s="712">
        <f t="shared" si="4"/>
        <v>0</v>
      </c>
      <c r="Q27" s="712">
        <f t="shared" si="5"/>
        <v>0</v>
      </c>
    </row>
    <row r="28" spans="1:17" ht="15.95" customHeight="1" thickBot="1">
      <c r="A28" s="383">
        <f t="shared" si="1"/>
        <v>9</v>
      </c>
      <c r="B28" s="751"/>
      <c r="C28" s="753"/>
      <c r="D28" s="751"/>
      <c r="E28" s="752"/>
      <c r="F28" s="753"/>
      <c r="G28" s="694"/>
      <c r="H28" s="694"/>
      <c r="I28" s="695"/>
      <c r="J28" s="675"/>
      <c r="K28" s="696"/>
      <c r="L28" s="697">
        <f t="shared" si="2"/>
        <v>0</v>
      </c>
      <c r="O28" s="713">
        <f t="shared" si="3"/>
        <v>0</v>
      </c>
      <c r="P28" s="713">
        <f t="shared" si="4"/>
        <v>0</v>
      </c>
      <c r="Q28" s="713">
        <f t="shared" si="5"/>
        <v>0</v>
      </c>
    </row>
    <row r="29" spans="1:17" ht="15.95" customHeight="1" thickBot="1" thickTop="1">
      <c r="A29" s="77"/>
      <c r="B29" s="62"/>
      <c r="C29" s="62"/>
      <c r="D29" s="62"/>
      <c r="E29" s="62"/>
      <c r="F29" s="62"/>
      <c r="G29" s="384" t="s">
        <v>85</v>
      </c>
      <c r="H29" s="537"/>
      <c r="I29" s="386"/>
      <c r="J29" s="685">
        <f>SUM(J20:J28)</f>
        <v>250558</v>
      </c>
      <c r="K29" s="685">
        <f>SUM(K20:K28)</f>
        <v>4149.252666666667</v>
      </c>
      <c r="L29" s="685">
        <f>SUM(L20:L28)</f>
        <v>254707.25266666667</v>
      </c>
      <c r="O29" s="714">
        <f>SUM(O20:O28)</f>
        <v>254707.25266666667</v>
      </c>
      <c r="P29" s="714">
        <f>SUM(P20:P28)</f>
        <v>0</v>
      </c>
      <c r="Q29" s="714">
        <f>SUM(Q20:Q28)</f>
        <v>0</v>
      </c>
    </row>
    <row r="30" spans="1:12" ht="15.95" customHeight="1">
      <c r="A30" s="399"/>
      <c r="B30" s="400"/>
      <c r="C30" s="400"/>
      <c r="D30" s="400"/>
      <c r="E30" s="400"/>
      <c r="F30" s="400"/>
      <c r="G30" s="401"/>
      <c r="H30" s="401"/>
      <c r="I30" s="402"/>
      <c r="J30" s="359" t="s">
        <v>305</v>
      </c>
      <c r="K30" s="359" t="s">
        <v>306</v>
      </c>
      <c r="L30" s="360" t="s">
        <v>335</v>
      </c>
    </row>
    <row r="31" spans="1:12" ht="15.95" customHeight="1" thickBot="1">
      <c r="A31" s="403"/>
      <c r="B31" s="404"/>
      <c r="C31" s="404"/>
      <c r="D31" s="404"/>
      <c r="E31" s="404"/>
      <c r="F31" s="404"/>
      <c r="G31" s="405"/>
      <c r="H31" s="405"/>
      <c r="I31" s="406"/>
      <c r="J31" s="57"/>
      <c r="K31" s="58"/>
      <c r="L31" s="59"/>
    </row>
    <row r="32" spans="1:12" ht="15.95" customHeight="1" thickBot="1" thickTop="1">
      <c r="A32" s="363" t="s">
        <v>179</v>
      </c>
      <c r="B32" s="364"/>
      <c r="C32" s="364"/>
      <c r="D32" s="364"/>
      <c r="E32" s="364"/>
      <c r="F32" s="365"/>
      <c r="G32" s="364"/>
      <c r="H32" s="364"/>
      <c r="I32" s="364"/>
      <c r="J32" s="364"/>
      <c r="K32" s="364"/>
      <c r="L32" s="366"/>
    </row>
    <row r="33" spans="1:14" ht="15.95" customHeight="1" thickTop="1">
      <c r="A33" s="389" t="s">
        <v>180</v>
      </c>
      <c r="B33" s="390"/>
      <c r="C33" s="390"/>
      <c r="D33" s="390"/>
      <c r="E33" s="390"/>
      <c r="F33" s="391"/>
      <c r="G33" s="390"/>
      <c r="H33" s="390"/>
      <c r="I33" s="390"/>
      <c r="J33" s="390"/>
      <c r="K33" s="390"/>
      <c r="L33" s="392"/>
      <c r="N33" s="715" t="s">
        <v>336</v>
      </c>
    </row>
    <row r="34" spans="1:14" ht="15.95" customHeight="1">
      <c r="A34" s="367" t="s">
        <v>172</v>
      </c>
      <c r="B34" s="368"/>
      <c r="C34" s="395"/>
      <c r="D34" s="394" t="s">
        <v>298</v>
      </c>
      <c r="E34" s="395"/>
      <c r="F34" s="373" t="s">
        <v>106</v>
      </c>
      <c r="G34" s="373" t="s">
        <v>173</v>
      </c>
      <c r="H34" s="708" t="s">
        <v>337</v>
      </c>
      <c r="I34" s="373" t="s">
        <v>211</v>
      </c>
      <c r="J34" s="373" t="s">
        <v>174</v>
      </c>
      <c r="K34" s="407" t="s">
        <v>181</v>
      </c>
      <c r="L34" s="374" t="s">
        <v>295</v>
      </c>
      <c r="N34" s="715" t="s">
        <v>173</v>
      </c>
    </row>
    <row r="35" spans="1:14" ht="15.95" customHeight="1">
      <c r="A35" s="408" t="s">
        <v>175</v>
      </c>
      <c r="B35" s="376"/>
      <c r="C35" s="396"/>
      <c r="D35" s="397" t="s">
        <v>182</v>
      </c>
      <c r="E35" s="396"/>
      <c r="F35" s="381" t="s">
        <v>299</v>
      </c>
      <c r="G35" s="381" t="s">
        <v>177</v>
      </c>
      <c r="H35" s="710" t="s">
        <v>338</v>
      </c>
      <c r="I35" s="381" t="s">
        <v>325</v>
      </c>
      <c r="J35" s="381" t="s">
        <v>297</v>
      </c>
      <c r="K35" s="381" t="s">
        <v>294</v>
      </c>
      <c r="L35" s="382" t="s">
        <v>296</v>
      </c>
      <c r="N35" s="715" t="s">
        <v>339</v>
      </c>
    </row>
    <row r="36" spans="1:14" ht="15.95" customHeight="1">
      <c r="A36" s="383">
        <v>1</v>
      </c>
      <c r="B36" s="751" t="s">
        <v>362</v>
      </c>
      <c r="C36" s="753"/>
      <c r="D36" s="751"/>
      <c r="E36" s="753"/>
      <c r="F36" s="694">
        <v>44484</v>
      </c>
      <c r="G36" s="695">
        <v>0.045</v>
      </c>
      <c r="H36" s="678" t="s">
        <v>377</v>
      </c>
      <c r="I36" s="675">
        <v>19744</v>
      </c>
      <c r="J36" s="675">
        <v>360889</v>
      </c>
      <c r="K36" s="703">
        <v>18996</v>
      </c>
      <c r="L36" s="697">
        <f>J36-K36</f>
        <v>341893</v>
      </c>
      <c r="N36" s="716">
        <f>IF(H36="V",J36,0)</f>
        <v>0</v>
      </c>
    </row>
    <row r="37" spans="1:14" ht="15.95" customHeight="1">
      <c r="A37" s="383">
        <f aca="true" t="shared" si="6" ref="A37:A45">A36+1</f>
        <v>2</v>
      </c>
      <c r="B37" s="751" t="s">
        <v>385</v>
      </c>
      <c r="C37" s="753"/>
      <c r="D37" s="751"/>
      <c r="E37" s="753"/>
      <c r="F37" s="694">
        <v>44180</v>
      </c>
      <c r="G37" s="695">
        <v>0.039</v>
      </c>
      <c r="H37" s="678" t="s">
        <v>377</v>
      </c>
      <c r="I37" s="675">
        <v>25669</v>
      </c>
      <c r="J37" s="675">
        <v>489513</v>
      </c>
      <c r="K37" s="703">
        <v>39456</v>
      </c>
      <c r="L37" s="697">
        <f aca="true" t="shared" si="7" ref="L37:L45">J37-K37</f>
        <v>450057</v>
      </c>
      <c r="N37" s="717">
        <f aca="true" t="shared" si="8" ref="N37:N45">IF(H37="V",J37,0)</f>
        <v>0</v>
      </c>
    </row>
    <row r="38" spans="1:14" ht="15.95" customHeight="1">
      <c r="A38" s="383">
        <f t="shared" si="6"/>
        <v>3</v>
      </c>
      <c r="B38" s="751"/>
      <c r="C38" s="753"/>
      <c r="D38" s="751"/>
      <c r="E38" s="753"/>
      <c r="F38" s="694"/>
      <c r="G38" s="695"/>
      <c r="H38" s="678"/>
      <c r="I38" s="675"/>
      <c r="J38" s="675"/>
      <c r="K38" s="703"/>
      <c r="L38" s="697">
        <f t="shared" si="7"/>
        <v>0</v>
      </c>
      <c r="N38" s="717">
        <f t="shared" si="8"/>
        <v>0</v>
      </c>
    </row>
    <row r="39" spans="1:14" ht="15.95" customHeight="1">
      <c r="A39" s="383">
        <f t="shared" si="6"/>
        <v>4</v>
      </c>
      <c r="B39" s="751"/>
      <c r="C39" s="753"/>
      <c r="D39" s="751"/>
      <c r="E39" s="753"/>
      <c r="F39" s="694"/>
      <c r="G39" s="695"/>
      <c r="H39" s="678"/>
      <c r="I39" s="675"/>
      <c r="J39" s="675"/>
      <c r="K39" s="703"/>
      <c r="L39" s="697">
        <f t="shared" si="7"/>
        <v>0</v>
      </c>
      <c r="N39" s="717">
        <f t="shared" si="8"/>
        <v>0</v>
      </c>
    </row>
    <row r="40" spans="1:14" ht="15.95" customHeight="1">
      <c r="A40" s="383">
        <f t="shared" si="6"/>
        <v>5</v>
      </c>
      <c r="B40" s="751"/>
      <c r="C40" s="753"/>
      <c r="D40" s="751"/>
      <c r="E40" s="753"/>
      <c r="F40" s="694"/>
      <c r="G40" s="695"/>
      <c r="H40" s="678"/>
      <c r="I40" s="675"/>
      <c r="J40" s="675"/>
      <c r="K40" s="703"/>
      <c r="L40" s="697">
        <f t="shared" si="7"/>
        <v>0</v>
      </c>
      <c r="N40" s="717">
        <f t="shared" si="8"/>
        <v>0</v>
      </c>
    </row>
    <row r="41" spans="1:14" ht="15.95" customHeight="1">
      <c r="A41" s="383">
        <f t="shared" si="6"/>
        <v>6</v>
      </c>
      <c r="B41" s="751"/>
      <c r="C41" s="753"/>
      <c r="D41" s="751"/>
      <c r="E41" s="753"/>
      <c r="F41" s="694"/>
      <c r="G41" s="695"/>
      <c r="H41" s="678"/>
      <c r="I41" s="675"/>
      <c r="J41" s="675"/>
      <c r="K41" s="703"/>
      <c r="L41" s="697">
        <f t="shared" si="7"/>
        <v>0</v>
      </c>
      <c r="N41" s="717">
        <f t="shared" si="8"/>
        <v>0</v>
      </c>
    </row>
    <row r="42" spans="1:14" ht="15.95" customHeight="1">
      <c r="A42" s="383">
        <f t="shared" si="6"/>
        <v>7</v>
      </c>
      <c r="B42" s="751"/>
      <c r="C42" s="753"/>
      <c r="D42" s="751"/>
      <c r="E42" s="753"/>
      <c r="F42" s="694"/>
      <c r="G42" s="695"/>
      <c r="H42" s="678"/>
      <c r="I42" s="675"/>
      <c r="J42" s="675"/>
      <c r="K42" s="703"/>
      <c r="L42" s="697">
        <f t="shared" si="7"/>
        <v>0</v>
      </c>
      <c r="N42" s="717">
        <f t="shared" si="8"/>
        <v>0</v>
      </c>
    </row>
    <row r="43" spans="1:14" ht="15.95" customHeight="1">
      <c r="A43" s="383">
        <f t="shared" si="6"/>
        <v>8</v>
      </c>
      <c r="B43" s="751"/>
      <c r="C43" s="753"/>
      <c r="D43" s="751"/>
      <c r="E43" s="753"/>
      <c r="F43" s="694"/>
      <c r="G43" s="695"/>
      <c r="H43" s="678"/>
      <c r="I43" s="675"/>
      <c r="J43" s="675"/>
      <c r="K43" s="703"/>
      <c r="L43" s="697">
        <f t="shared" si="7"/>
        <v>0</v>
      </c>
      <c r="N43" s="717">
        <f t="shared" si="8"/>
        <v>0</v>
      </c>
    </row>
    <row r="44" spans="1:14" ht="15.95" customHeight="1">
      <c r="A44" s="383">
        <f t="shared" si="6"/>
        <v>9</v>
      </c>
      <c r="B44" s="751"/>
      <c r="C44" s="753"/>
      <c r="D44" s="751"/>
      <c r="E44" s="753"/>
      <c r="F44" s="694"/>
      <c r="G44" s="695"/>
      <c r="H44" s="678"/>
      <c r="I44" s="675"/>
      <c r="J44" s="675"/>
      <c r="K44" s="703"/>
      <c r="L44" s="697">
        <f t="shared" si="7"/>
        <v>0</v>
      </c>
      <c r="N44" s="717">
        <f t="shared" si="8"/>
        <v>0</v>
      </c>
    </row>
    <row r="45" spans="1:14" ht="15.95" customHeight="1" thickBot="1">
      <c r="A45" s="383">
        <f t="shared" si="6"/>
        <v>10</v>
      </c>
      <c r="B45" s="751"/>
      <c r="C45" s="753"/>
      <c r="D45" s="751"/>
      <c r="E45" s="753"/>
      <c r="F45" s="694"/>
      <c r="G45" s="695"/>
      <c r="H45" s="718"/>
      <c r="I45" s="675"/>
      <c r="J45" s="675"/>
      <c r="K45" s="703"/>
      <c r="L45" s="697">
        <f t="shared" si="7"/>
        <v>0</v>
      </c>
      <c r="N45" s="719">
        <f t="shared" si="8"/>
        <v>0</v>
      </c>
    </row>
    <row r="46" spans="1:14" ht="15.95" customHeight="1" thickBot="1" thickTop="1">
      <c r="A46" s="77"/>
      <c r="B46" s="62"/>
      <c r="C46" s="62"/>
      <c r="D46" s="62"/>
      <c r="E46" s="62"/>
      <c r="F46" s="384" t="s">
        <v>85</v>
      </c>
      <c r="G46" s="386"/>
      <c r="H46" s="720"/>
      <c r="I46" s="728">
        <f>SUM(I36:I45)</f>
        <v>45413</v>
      </c>
      <c r="J46" s="685">
        <f>SUM(J36:J45)</f>
        <v>850402</v>
      </c>
      <c r="K46" s="685">
        <f>SUM(K36:K45)</f>
        <v>58452</v>
      </c>
      <c r="L46" s="685">
        <f>SUM(L36:L45)</f>
        <v>791950</v>
      </c>
      <c r="N46" s="714">
        <f>SUM(N36:N45)</f>
        <v>0</v>
      </c>
    </row>
    <row r="47" spans="1:12" ht="15.95" customHeight="1">
      <c r="A47" s="120"/>
      <c r="B47" s="64"/>
      <c r="C47" s="64"/>
      <c r="D47" s="64"/>
      <c r="E47" s="64"/>
      <c r="F47" s="387"/>
      <c r="G47" s="388"/>
      <c r="H47" s="388"/>
      <c r="I47" s="361" t="s">
        <v>307</v>
      </c>
      <c r="J47" s="361"/>
      <c r="K47" s="361" t="s">
        <v>308</v>
      </c>
      <c r="L47" s="362" t="s">
        <v>309</v>
      </c>
    </row>
    <row r="48" spans="1:12" ht="15.95" customHeight="1" thickBot="1">
      <c r="A48" s="409"/>
      <c r="B48" s="129"/>
      <c r="C48" s="129"/>
      <c r="D48" s="129"/>
      <c r="E48" s="129"/>
      <c r="F48" s="410"/>
      <c r="G48" s="411"/>
      <c r="H48" s="411"/>
      <c r="I48" s="54"/>
      <c r="J48" s="55"/>
      <c r="K48" s="55"/>
      <c r="L48" s="56"/>
    </row>
    <row r="49" spans="1:12" ht="15.95" customHeight="1" thickBot="1" thickTop="1">
      <c r="A49" s="363" t="s">
        <v>183</v>
      </c>
      <c r="B49" s="364"/>
      <c r="C49" s="364"/>
      <c r="D49" s="364"/>
      <c r="E49" s="364"/>
      <c r="F49" s="365"/>
      <c r="G49" s="364"/>
      <c r="H49" s="364"/>
      <c r="I49" s="364"/>
      <c r="J49" s="364"/>
      <c r="K49" s="364"/>
      <c r="L49" s="366"/>
    </row>
    <row r="50" spans="1:12" ht="15.95" customHeight="1" thickTop="1">
      <c r="A50" s="389" t="s">
        <v>184</v>
      </c>
      <c r="B50" s="390"/>
      <c r="C50" s="390"/>
      <c r="D50" s="390"/>
      <c r="E50" s="390"/>
      <c r="F50" s="391"/>
      <c r="G50" s="390"/>
      <c r="H50" s="390"/>
      <c r="I50" s="390"/>
      <c r="J50" s="390"/>
      <c r="K50" s="390"/>
      <c r="L50" s="392"/>
    </row>
    <row r="51" spans="1:12" ht="15.95" customHeight="1">
      <c r="A51" s="367" t="s">
        <v>172</v>
      </c>
      <c r="B51" s="368"/>
      <c r="C51" s="393"/>
      <c r="D51" s="394" t="s">
        <v>64</v>
      </c>
      <c r="E51" s="393"/>
      <c r="F51" s="373" t="s">
        <v>106</v>
      </c>
      <c r="G51" s="373" t="s">
        <v>173</v>
      </c>
      <c r="H51" s="708" t="s">
        <v>337</v>
      </c>
      <c r="I51" s="373" t="s">
        <v>211</v>
      </c>
      <c r="J51" s="373" t="s">
        <v>174</v>
      </c>
      <c r="K51" s="407" t="s">
        <v>181</v>
      </c>
      <c r="L51" s="374" t="s">
        <v>295</v>
      </c>
    </row>
    <row r="52" spans="1:12" ht="15.95" customHeight="1">
      <c r="A52" s="375" t="s">
        <v>175</v>
      </c>
      <c r="B52" s="376"/>
      <c r="C52" s="396"/>
      <c r="D52" s="397" t="s">
        <v>182</v>
      </c>
      <c r="E52" s="396"/>
      <c r="F52" s="381" t="s">
        <v>299</v>
      </c>
      <c r="G52" s="381" t="s">
        <v>177</v>
      </c>
      <c r="H52" s="710" t="s">
        <v>338</v>
      </c>
      <c r="I52" s="381" t="s">
        <v>325</v>
      </c>
      <c r="J52" s="381" t="s">
        <v>297</v>
      </c>
      <c r="K52" s="381" t="s">
        <v>294</v>
      </c>
      <c r="L52" s="382" t="s">
        <v>296</v>
      </c>
    </row>
    <row r="53" spans="1:14" ht="15.95" customHeight="1">
      <c r="A53" s="383">
        <v>1</v>
      </c>
      <c r="B53" s="751" t="s">
        <v>400</v>
      </c>
      <c r="C53" s="753"/>
      <c r="D53" s="751" t="s">
        <v>378</v>
      </c>
      <c r="E53" s="753"/>
      <c r="F53" s="694">
        <v>44396</v>
      </c>
      <c r="G53" s="695">
        <v>0.0525</v>
      </c>
      <c r="H53" s="678" t="s">
        <v>337</v>
      </c>
      <c r="I53" s="675">
        <v>995</v>
      </c>
      <c r="J53" s="675">
        <v>149336</v>
      </c>
      <c r="K53" s="703">
        <v>16778</v>
      </c>
      <c r="L53" s="697">
        <f>J53-K53</f>
        <v>132558</v>
      </c>
      <c r="N53" s="716">
        <f aca="true" t="shared" si="9" ref="N53:N62">IF(H53="V",J53,0)</f>
        <v>0</v>
      </c>
    </row>
    <row r="54" spans="1:14" ht="15.95" customHeight="1">
      <c r="A54" s="383">
        <f aca="true" t="shared" si="10" ref="A54:A62">A53+1</f>
        <v>2</v>
      </c>
      <c r="B54" s="751"/>
      <c r="C54" s="753"/>
      <c r="D54" s="751"/>
      <c r="E54" s="753"/>
      <c r="F54" s="694"/>
      <c r="G54" s="695"/>
      <c r="H54" s="678"/>
      <c r="I54" s="675"/>
      <c r="J54" s="675"/>
      <c r="K54" s="703"/>
      <c r="L54" s="697">
        <f aca="true" t="shared" si="11" ref="L54:L62">J54-K54</f>
        <v>0</v>
      </c>
      <c r="N54" s="717">
        <f t="shared" si="9"/>
        <v>0</v>
      </c>
    </row>
    <row r="55" spans="1:14" ht="15.95" customHeight="1">
      <c r="A55" s="383">
        <f t="shared" si="10"/>
        <v>3</v>
      </c>
      <c r="B55" s="751"/>
      <c r="C55" s="753"/>
      <c r="D55" s="751"/>
      <c r="E55" s="753"/>
      <c r="F55" s="694"/>
      <c r="G55" s="695"/>
      <c r="H55" s="678"/>
      <c r="I55" s="675"/>
      <c r="J55" s="675"/>
      <c r="K55" s="703"/>
      <c r="L55" s="697">
        <f t="shared" si="11"/>
        <v>0</v>
      </c>
      <c r="N55" s="717">
        <f t="shared" si="9"/>
        <v>0</v>
      </c>
    </row>
    <row r="56" spans="1:14" ht="15.95" customHeight="1">
      <c r="A56" s="383">
        <f t="shared" si="10"/>
        <v>4</v>
      </c>
      <c r="B56" s="751"/>
      <c r="C56" s="753"/>
      <c r="D56" s="751"/>
      <c r="E56" s="753"/>
      <c r="F56" s="694"/>
      <c r="G56" s="695"/>
      <c r="H56" s="678"/>
      <c r="I56" s="675"/>
      <c r="J56" s="675"/>
      <c r="K56" s="703"/>
      <c r="L56" s="697">
        <f t="shared" si="11"/>
        <v>0</v>
      </c>
      <c r="N56" s="717">
        <f t="shared" si="9"/>
        <v>0</v>
      </c>
    </row>
    <row r="57" spans="1:14" ht="15.95" customHeight="1">
      <c r="A57" s="383">
        <f t="shared" si="10"/>
        <v>5</v>
      </c>
      <c r="B57" s="751"/>
      <c r="C57" s="753"/>
      <c r="D57" s="751"/>
      <c r="E57" s="753"/>
      <c r="F57" s="694"/>
      <c r="G57" s="695"/>
      <c r="H57" s="678"/>
      <c r="I57" s="675"/>
      <c r="J57" s="675"/>
      <c r="K57" s="703"/>
      <c r="L57" s="697">
        <f t="shared" si="11"/>
        <v>0</v>
      </c>
      <c r="N57" s="717">
        <f t="shared" si="9"/>
        <v>0</v>
      </c>
    </row>
    <row r="58" spans="1:14" ht="15.95" customHeight="1">
      <c r="A58" s="383">
        <f t="shared" si="10"/>
        <v>6</v>
      </c>
      <c r="B58" s="751"/>
      <c r="C58" s="753"/>
      <c r="D58" s="751"/>
      <c r="E58" s="753"/>
      <c r="F58" s="694"/>
      <c r="G58" s="695"/>
      <c r="H58" s="678"/>
      <c r="I58" s="675"/>
      <c r="J58" s="675"/>
      <c r="K58" s="703"/>
      <c r="L58" s="697">
        <f t="shared" si="11"/>
        <v>0</v>
      </c>
      <c r="N58" s="717">
        <f t="shared" si="9"/>
        <v>0</v>
      </c>
    </row>
    <row r="59" spans="1:14" ht="15.95" customHeight="1">
      <c r="A59" s="383">
        <f t="shared" si="10"/>
        <v>7</v>
      </c>
      <c r="B59" s="751"/>
      <c r="C59" s="753"/>
      <c r="D59" s="751"/>
      <c r="E59" s="753"/>
      <c r="F59" s="694"/>
      <c r="G59" s="695"/>
      <c r="H59" s="678"/>
      <c r="I59" s="675"/>
      <c r="J59" s="675"/>
      <c r="K59" s="703"/>
      <c r="L59" s="697">
        <f t="shared" si="11"/>
        <v>0</v>
      </c>
      <c r="N59" s="717">
        <f t="shared" si="9"/>
        <v>0</v>
      </c>
    </row>
    <row r="60" spans="1:14" ht="15.95" customHeight="1">
      <c r="A60" s="383">
        <f t="shared" si="10"/>
        <v>8</v>
      </c>
      <c r="B60" s="751"/>
      <c r="C60" s="753"/>
      <c r="D60" s="751"/>
      <c r="E60" s="753"/>
      <c r="F60" s="694"/>
      <c r="G60" s="695"/>
      <c r="H60" s="678"/>
      <c r="I60" s="675"/>
      <c r="J60" s="675"/>
      <c r="K60" s="703"/>
      <c r="L60" s="697">
        <f t="shared" si="11"/>
        <v>0</v>
      </c>
      <c r="N60" s="717">
        <f t="shared" si="9"/>
        <v>0</v>
      </c>
    </row>
    <row r="61" spans="1:14" ht="15.95" customHeight="1">
      <c r="A61" s="383">
        <f t="shared" si="10"/>
        <v>9</v>
      </c>
      <c r="B61" s="751"/>
      <c r="C61" s="753"/>
      <c r="D61" s="751"/>
      <c r="E61" s="753"/>
      <c r="F61" s="694"/>
      <c r="G61" s="695"/>
      <c r="H61" s="678"/>
      <c r="I61" s="675"/>
      <c r="J61" s="675"/>
      <c r="K61" s="703"/>
      <c r="L61" s="697">
        <f t="shared" si="11"/>
        <v>0</v>
      </c>
      <c r="N61" s="717">
        <f t="shared" si="9"/>
        <v>0</v>
      </c>
    </row>
    <row r="62" spans="1:14" ht="15.95" customHeight="1" thickBot="1">
      <c r="A62" s="383">
        <f t="shared" si="10"/>
        <v>10</v>
      </c>
      <c r="B62" s="751"/>
      <c r="C62" s="753"/>
      <c r="D62" s="751"/>
      <c r="E62" s="753"/>
      <c r="F62" s="694"/>
      <c r="G62" s="695"/>
      <c r="H62" s="718"/>
      <c r="I62" s="675"/>
      <c r="J62" s="675"/>
      <c r="K62" s="703"/>
      <c r="L62" s="697">
        <f t="shared" si="11"/>
        <v>0</v>
      </c>
      <c r="N62" s="719">
        <f t="shared" si="9"/>
        <v>0</v>
      </c>
    </row>
    <row r="63" spans="1:14" ht="15.95" customHeight="1" thickBot="1" thickTop="1">
      <c r="A63" s="127"/>
      <c r="B63" s="130"/>
      <c r="C63" s="130"/>
      <c r="D63" s="130"/>
      <c r="E63" s="130"/>
      <c r="F63" s="412" t="s">
        <v>85</v>
      </c>
      <c r="G63" s="413"/>
      <c r="H63" s="721"/>
      <c r="I63" s="728">
        <f>SUM(I53:I62)</f>
        <v>995</v>
      </c>
      <c r="J63" s="685">
        <f>SUM(J53:J62)</f>
        <v>149336</v>
      </c>
      <c r="K63" s="685">
        <f>SUM(K53:K62)</f>
        <v>16778</v>
      </c>
      <c r="L63" s="685">
        <f>SUM(L53:L62)</f>
        <v>132558</v>
      </c>
      <c r="N63" s="714">
        <f>SUM(N53:N62)</f>
        <v>0</v>
      </c>
    </row>
    <row r="64" spans="9:12" ht="13.5" thickTop="1">
      <c r="I64" s="414" t="s">
        <v>310</v>
      </c>
      <c r="J64" s="414"/>
      <c r="K64" s="414" t="s">
        <v>311</v>
      </c>
      <c r="L64" s="414" t="s">
        <v>312</v>
      </c>
    </row>
  </sheetData>
  <sheetProtection password="C4CD" sheet="1" objects="1" scenarios="1"/>
  <mergeCells count="88">
    <mergeCell ref="D59:E59"/>
    <mergeCell ref="D60:E60"/>
    <mergeCell ref="D61:E61"/>
    <mergeCell ref="D62:E62"/>
    <mergeCell ref="D55:E55"/>
    <mergeCell ref="D56:E56"/>
    <mergeCell ref="D57:E57"/>
    <mergeCell ref="D58:E58"/>
    <mergeCell ref="B59:C59"/>
    <mergeCell ref="B60:C60"/>
    <mergeCell ref="B61:C61"/>
    <mergeCell ref="B62:C62"/>
    <mergeCell ref="B55:C55"/>
    <mergeCell ref="B56:C56"/>
    <mergeCell ref="B57:C57"/>
    <mergeCell ref="B58:C58"/>
    <mergeCell ref="D44:E44"/>
    <mergeCell ref="D45:E45"/>
    <mergeCell ref="B53:C53"/>
    <mergeCell ref="B54:C54"/>
    <mergeCell ref="D53:E53"/>
    <mergeCell ref="D54:E54"/>
    <mergeCell ref="B44:C44"/>
    <mergeCell ref="B45:C45"/>
    <mergeCell ref="D36:E36"/>
    <mergeCell ref="D37:E37"/>
    <mergeCell ref="D38:E38"/>
    <mergeCell ref="D39:E39"/>
    <mergeCell ref="D40:E40"/>
    <mergeCell ref="D42:E42"/>
    <mergeCell ref="D43:E43"/>
    <mergeCell ref="B40:C40"/>
    <mergeCell ref="B41:C41"/>
    <mergeCell ref="B42:C42"/>
    <mergeCell ref="B43:C43"/>
    <mergeCell ref="D41:E41"/>
    <mergeCell ref="D20:F20"/>
    <mergeCell ref="D21:F21"/>
    <mergeCell ref="D22:F22"/>
    <mergeCell ref="D23:F23"/>
    <mergeCell ref="D24:F24"/>
    <mergeCell ref="B36:C36"/>
    <mergeCell ref="B37:C37"/>
    <mergeCell ref="B38:C38"/>
    <mergeCell ref="B39:C39"/>
    <mergeCell ref="B28:C28"/>
    <mergeCell ref="D25:F25"/>
    <mergeCell ref="D26:F26"/>
    <mergeCell ref="D27:F27"/>
    <mergeCell ref="D28:F28"/>
    <mergeCell ref="B24:C24"/>
    <mergeCell ref="B25:C25"/>
    <mergeCell ref="B26:C26"/>
    <mergeCell ref="B27:C27"/>
    <mergeCell ref="B20:C20"/>
    <mergeCell ref="B21:C21"/>
    <mergeCell ref="B22:C22"/>
    <mergeCell ref="B23:C23"/>
    <mergeCell ref="B12:C12"/>
    <mergeCell ref="B13:C13"/>
    <mergeCell ref="G4:I4"/>
    <mergeCell ref="G5:I5"/>
    <mergeCell ref="G6:I6"/>
    <mergeCell ref="G7:I7"/>
    <mergeCell ref="G8:I8"/>
    <mergeCell ref="B11:C11"/>
    <mergeCell ref="B4:C4"/>
    <mergeCell ref="B5:C5"/>
    <mergeCell ref="B7:C7"/>
    <mergeCell ref="B8:C8"/>
    <mergeCell ref="B6:C6"/>
    <mergeCell ref="B9:C9"/>
    <mergeCell ref="E4:F4"/>
    <mergeCell ref="E5:F5"/>
    <mergeCell ref="E6:F6"/>
    <mergeCell ref="E7:F7"/>
    <mergeCell ref="B10:C10"/>
    <mergeCell ref="E12:F12"/>
    <mergeCell ref="E13:F13"/>
    <mergeCell ref="G12:I12"/>
    <mergeCell ref="G13:I13"/>
    <mergeCell ref="E8:F8"/>
    <mergeCell ref="E9:F9"/>
    <mergeCell ref="E10:F10"/>
    <mergeCell ref="E11:F11"/>
    <mergeCell ref="G10:I10"/>
    <mergeCell ref="G11:I11"/>
    <mergeCell ref="G9:I9"/>
  </mergeCells>
  <printOptions horizontalCentered="1" verticalCentered="1"/>
  <pageMargins left="0.2" right="0.2" top="0.2" bottom="0.2" header="0.25" footer="0.25"/>
  <pageSetup fitToHeight="1" fitToWidth="1" horizontalDpi="180" verticalDpi="180" orientation="portrait" paperSize="5" scale="81" r:id="rId1"/>
  <headerFooter alignWithMargins="0">
    <oddHeader>&amp;CFarm Credit Services</oddHeader>
    <oddFooter>&amp;L&amp;6 1/00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2"/>
  <sheetViews>
    <sheetView showGridLines="0" showZeros="0" tabSelected="1" workbookViewId="0" topLeftCell="A1"/>
  </sheetViews>
  <sheetFormatPr defaultColWidth="9.140625" defaultRowHeight="12.75"/>
  <cols>
    <col min="1" max="4" width="9.140625" style="211" customWidth="1"/>
    <col min="5" max="5" width="7.57421875" style="211" customWidth="1"/>
    <col min="6" max="6" width="10.57421875" style="211" customWidth="1"/>
    <col min="7" max="7" width="0.9921875" style="211" customWidth="1"/>
    <col min="8" max="9" width="9.140625" style="211" customWidth="1"/>
    <col min="10" max="10" width="6.140625" style="211" customWidth="1"/>
    <col min="11" max="11" width="6.8515625" style="211" customWidth="1"/>
    <col min="12" max="12" width="1.57421875" style="211" customWidth="1"/>
    <col min="13" max="13" width="7.421875" style="211" customWidth="1"/>
    <col min="14" max="14" width="8.140625" style="211" customWidth="1"/>
    <col min="15" max="15" width="10.57421875" style="211" customWidth="1"/>
    <col min="16" max="16384" width="9.140625" style="211" customWidth="1"/>
  </cols>
  <sheetData>
    <row r="1" spans="1:15" ht="12.75">
      <c r="A1" s="272"/>
      <c r="B1" s="273"/>
      <c r="C1" s="272"/>
      <c r="D1" s="273"/>
      <c r="E1" s="273"/>
      <c r="F1" s="273"/>
      <c r="G1" s="273"/>
      <c r="H1" s="273"/>
      <c r="I1" s="272"/>
      <c r="J1" s="273"/>
      <c r="K1" s="273"/>
      <c r="L1" s="273"/>
      <c r="M1" s="273"/>
      <c r="N1" s="273"/>
      <c r="O1" s="274"/>
    </row>
    <row r="2" spans="1:15" ht="12.75">
      <c r="A2" s="271"/>
      <c r="B2" s="289"/>
      <c r="C2" s="271"/>
      <c r="D2" s="289"/>
      <c r="E2" s="289"/>
      <c r="F2" s="289"/>
      <c r="G2" s="289"/>
      <c r="H2" s="289"/>
      <c r="I2" s="271"/>
      <c r="J2" s="289"/>
      <c r="K2" s="289"/>
      <c r="L2" s="289"/>
      <c r="M2" s="289"/>
      <c r="N2" s="289"/>
      <c r="O2" s="290"/>
    </row>
    <row r="3" spans="1:15" ht="12.75">
      <c r="A3" s="269" t="s">
        <v>5</v>
      </c>
      <c r="B3" s="148"/>
      <c r="C3" s="275" t="s">
        <v>289</v>
      </c>
      <c r="D3" s="784" t="s">
        <v>395</v>
      </c>
      <c r="E3" s="785"/>
      <c r="F3" s="785"/>
      <c r="G3" s="785"/>
      <c r="H3" s="786"/>
      <c r="I3" s="275"/>
      <c r="J3" s="275" t="s">
        <v>288</v>
      </c>
      <c r="K3" s="782">
        <v>44562</v>
      </c>
      <c r="L3" s="782"/>
      <c r="M3" s="782"/>
      <c r="N3" s="782"/>
      <c r="O3" s="783"/>
    </row>
    <row r="4" spans="1:15" ht="11.25" thickBot="1">
      <c r="A4" s="270"/>
      <c r="B4" s="133"/>
      <c r="C4" s="212"/>
      <c r="D4" s="213"/>
      <c r="E4" s="213"/>
      <c r="F4" s="214"/>
      <c r="G4" s="213"/>
      <c r="H4" s="213"/>
      <c r="I4" s="266"/>
      <c r="J4" s="267"/>
      <c r="K4" s="134"/>
      <c r="L4" s="134"/>
      <c r="M4" s="134"/>
      <c r="N4" s="135"/>
      <c r="O4" s="268"/>
    </row>
    <row r="5" spans="1:15" ht="11.25" thickBot="1">
      <c r="A5" s="136" t="s">
        <v>6</v>
      </c>
      <c r="B5" s="137"/>
      <c r="C5" s="137"/>
      <c r="D5" s="137"/>
      <c r="E5" s="137"/>
      <c r="F5" s="138"/>
      <c r="G5" s="137"/>
      <c r="H5" s="137"/>
      <c r="I5" s="137"/>
      <c r="J5" s="137"/>
      <c r="K5" s="137"/>
      <c r="L5" s="137"/>
      <c r="M5" s="137"/>
      <c r="N5" s="137"/>
      <c r="O5" s="139"/>
    </row>
    <row r="6" spans="1:15" ht="10.5">
      <c r="A6" s="140" t="s">
        <v>7</v>
      </c>
      <c r="B6" s="141"/>
      <c r="C6" s="141"/>
      <c r="D6" s="141"/>
      <c r="E6" s="141"/>
      <c r="F6" s="142" t="s">
        <v>8</v>
      </c>
      <c r="G6" s="133"/>
      <c r="H6" s="176" t="s">
        <v>9</v>
      </c>
      <c r="I6" s="177"/>
      <c r="J6" s="177"/>
      <c r="K6" s="177" t="s">
        <v>291</v>
      </c>
      <c r="L6" s="177"/>
      <c r="M6" s="177"/>
      <c r="N6" s="177"/>
      <c r="O6" s="291" t="s">
        <v>10</v>
      </c>
    </row>
    <row r="7" spans="1:15" ht="10.5">
      <c r="A7" s="144"/>
      <c r="B7" s="134"/>
      <c r="C7" s="134"/>
      <c r="D7" s="134"/>
      <c r="E7" s="134"/>
      <c r="F7" s="145"/>
      <c r="G7" s="133"/>
      <c r="H7" s="146"/>
      <c r="I7" s="148"/>
      <c r="J7" s="148"/>
      <c r="K7" s="148"/>
      <c r="L7" s="148"/>
      <c r="M7" s="148"/>
      <c r="N7" s="722" t="s">
        <v>340</v>
      </c>
      <c r="O7" s="723">
        <f>'Schedules 13-16'!$O$29</f>
        <v>254707.25266666667</v>
      </c>
    </row>
    <row r="8" spans="1:15" ht="14.1" customHeight="1">
      <c r="A8" s="202" t="s">
        <v>269</v>
      </c>
      <c r="B8" s="203"/>
      <c r="C8" s="215"/>
      <c r="D8" s="204"/>
      <c r="E8" s="350" t="s">
        <v>266</v>
      </c>
      <c r="F8" s="149">
        <f>'Schedules 1 - 5'!$E$8</f>
        <v>44112</v>
      </c>
      <c r="G8" s="133"/>
      <c r="H8" s="787"/>
      <c r="I8" s="788"/>
      <c r="J8" s="788"/>
      <c r="K8" s="788"/>
      <c r="L8" s="788"/>
      <c r="M8" s="788"/>
      <c r="N8" s="789"/>
      <c r="O8" s="154"/>
    </row>
    <row r="9" spans="1:15" ht="14.1" customHeight="1">
      <c r="A9" s="205" t="s">
        <v>272</v>
      </c>
      <c r="B9" s="185"/>
      <c r="C9" s="185"/>
      <c r="D9" s="204"/>
      <c r="E9" s="350" t="s">
        <v>268</v>
      </c>
      <c r="F9" s="149">
        <f>'Schedules 1 - 5'!$I$8</f>
        <v>11425</v>
      </c>
      <c r="G9" s="133"/>
      <c r="H9" s="452"/>
      <c r="I9" s="153"/>
      <c r="J9" s="147"/>
      <c r="K9" s="147"/>
      <c r="L9" s="147"/>
      <c r="M9" s="147"/>
      <c r="N9" s="148"/>
      <c r="O9" s="216"/>
    </row>
    <row r="10" spans="1:15" ht="14.1" customHeight="1">
      <c r="A10" s="205" t="s">
        <v>270</v>
      </c>
      <c r="B10" s="185"/>
      <c r="C10" s="185"/>
      <c r="D10" s="204"/>
      <c r="E10" s="350" t="s">
        <v>267</v>
      </c>
      <c r="F10" s="149">
        <f>'Schedules 1 - 5'!$I$17</f>
        <v>0</v>
      </c>
      <c r="G10" s="133"/>
      <c r="H10" s="787"/>
      <c r="I10" s="788"/>
      <c r="J10" s="788"/>
      <c r="K10" s="788"/>
      <c r="L10" s="788"/>
      <c r="M10" s="788"/>
      <c r="N10" s="789"/>
      <c r="O10" s="154"/>
    </row>
    <row r="11" spans="1:15" ht="14.1" customHeight="1">
      <c r="A11" s="205" t="s">
        <v>271</v>
      </c>
      <c r="B11" s="185"/>
      <c r="C11" s="185"/>
      <c r="D11" s="204"/>
      <c r="E11" s="350" t="s">
        <v>273</v>
      </c>
      <c r="F11" s="149">
        <f>'Schedules 1 - 5'!$I$30</f>
        <v>0</v>
      </c>
      <c r="G11" s="133"/>
      <c r="H11" s="452"/>
      <c r="I11" s="153"/>
      <c r="J11" s="147"/>
      <c r="K11" s="147"/>
      <c r="L11" s="147"/>
      <c r="M11" s="147"/>
      <c r="N11" s="148"/>
      <c r="O11" s="216"/>
    </row>
    <row r="12" spans="1:15" ht="14.1" customHeight="1">
      <c r="A12" s="248" t="s">
        <v>11</v>
      </c>
      <c r="B12" s="148"/>
      <c r="C12" s="148"/>
      <c r="D12" s="148"/>
      <c r="E12" s="207"/>
      <c r="F12" s="149"/>
      <c r="G12" s="133"/>
      <c r="H12" s="779"/>
      <c r="I12" s="780"/>
      <c r="J12" s="780"/>
      <c r="K12" s="780"/>
      <c r="L12" s="780"/>
      <c r="M12" s="780"/>
      <c r="N12" s="781"/>
      <c r="O12" s="154"/>
    </row>
    <row r="13" spans="1:15" ht="10.5">
      <c r="A13" s="543" t="s">
        <v>320</v>
      </c>
      <c r="B13" s="156"/>
      <c r="C13" s="540"/>
      <c r="D13" s="544"/>
      <c r="E13" s="596" t="s">
        <v>12</v>
      </c>
      <c r="F13" s="547">
        <f>'Schedules 1 - 5'!$I$41</f>
        <v>433185</v>
      </c>
      <c r="G13" s="133"/>
      <c r="H13" s="453"/>
      <c r="I13" s="218"/>
      <c r="J13" s="219"/>
      <c r="K13" s="219"/>
      <c r="L13" s="219"/>
      <c r="M13" s="219"/>
      <c r="N13" s="219"/>
      <c r="O13" s="216"/>
    </row>
    <row r="14" spans="1:15" ht="10.5">
      <c r="A14" s="541" t="s">
        <v>69</v>
      </c>
      <c r="B14" s="539"/>
      <c r="C14" s="542" t="s">
        <v>65</v>
      </c>
      <c r="D14" s="542" t="s">
        <v>99</v>
      </c>
      <c r="E14" s="546" t="s">
        <v>319</v>
      </c>
      <c r="F14" s="573"/>
      <c r="G14" s="133"/>
      <c r="H14" s="779"/>
      <c r="I14" s="780"/>
      <c r="J14" s="780"/>
      <c r="K14" s="780"/>
      <c r="L14" s="780"/>
      <c r="M14" s="780"/>
      <c r="N14" s="781"/>
      <c r="O14" s="154"/>
    </row>
    <row r="15" spans="1:15" ht="10.5">
      <c r="A15" s="220"/>
      <c r="B15" s="221"/>
      <c r="C15" s="222"/>
      <c r="D15" s="223"/>
      <c r="E15" s="224"/>
      <c r="F15" s="247"/>
      <c r="G15" s="133"/>
      <c r="H15" s="453"/>
      <c r="I15" s="148"/>
      <c r="J15" s="219"/>
      <c r="K15" s="219"/>
      <c r="L15" s="219"/>
      <c r="M15" s="219"/>
      <c r="N15" s="219"/>
      <c r="O15" s="216"/>
    </row>
    <row r="16" spans="1:15" ht="10.5">
      <c r="A16" s="159" t="s">
        <v>396</v>
      </c>
      <c r="B16" s="226"/>
      <c r="C16" s="197">
        <v>8</v>
      </c>
      <c r="D16" s="199">
        <v>260</v>
      </c>
      <c r="E16" s="161"/>
      <c r="F16" s="217">
        <f>C16*D16</f>
        <v>2080</v>
      </c>
      <c r="G16" s="133"/>
      <c r="H16" s="779"/>
      <c r="I16" s="780"/>
      <c r="J16" s="780"/>
      <c r="K16" s="780"/>
      <c r="L16" s="780"/>
      <c r="M16" s="780"/>
      <c r="N16" s="781"/>
      <c r="O16" s="454"/>
    </row>
    <row r="17" spans="1:15" ht="12.75">
      <c r="A17" s="220"/>
      <c r="B17" s="221"/>
      <c r="C17" s="222"/>
      <c r="D17" s="223"/>
      <c r="E17" s="224"/>
      <c r="F17" s="216"/>
      <c r="G17" s="133"/>
      <c r="H17" s="327"/>
      <c r="I17" s="328"/>
      <c r="J17" s="328"/>
      <c r="K17" s="328"/>
      <c r="L17" s="328"/>
      <c r="M17" s="328"/>
      <c r="N17" s="328"/>
      <c r="O17" s="322"/>
    </row>
    <row r="18" spans="1:15" ht="12.75">
      <c r="A18" s="159" t="s">
        <v>397</v>
      </c>
      <c r="B18" s="226"/>
      <c r="C18" s="197">
        <v>75</v>
      </c>
      <c r="D18" s="199">
        <v>50</v>
      </c>
      <c r="E18" s="161"/>
      <c r="F18" s="217">
        <f>C18*D18</f>
        <v>3750</v>
      </c>
      <c r="G18" s="133"/>
      <c r="H18" s="157" t="s">
        <v>13</v>
      </c>
      <c r="I18" s="70"/>
      <c r="J18" s="162"/>
      <c r="K18" s="163"/>
      <c r="L18" s="163"/>
      <c r="M18" s="163"/>
      <c r="N18" s="419"/>
      <c r="O18" s="154"/>
    </row>
    <row r="19" spans="1:15" ht="10.5">
      <c r="A19" s="220"/>
      <c r="B19" s="221"/>
      <c r="C19" s="222"/>
      <c r="D19" s="223"/>
      <c r="E19" s="224"/>
      <c r="F19" s="216"/>
      <c r="G19" s="133"/>
      <c r="H19" s="327"/>
      <c r="I19" s="148"/>
      <c r="J19" s="164"/>
      <c r="K19" s="417"/>
      <c r="L19" s="417"/>
      <c r="M19" s="417"/>
      <c r="N19" s="148"/>
      <c r="O19" s="247"/>
    </row>
    <row r="20" spans="1:15" ht="10.5">
      <c r="A20" s="159" t="s">
        <v>354</v>
      </c>
      <c r="B20" s="221"/>
      <c r="C20" s="198">
        <v>85</v>
      </c>
      <c r="D20" s="200">
        <v>55</v>
      </c>
      <c r="E20" s="158"/>
      <c r="F20" s="217">
        <f>C20*D20</f>
        <v>4675</v>
      </c>
      <c r="G20" s="133"/>
      <c r="H20" s="420" t="s">
        <v>341</v>
      </c>
      <c r="I20" s="151"/>
      <c r="J20" s="196"/>
      <c r="K20" s="425"/>
      <c r="L20" s="426"/>
      <c r="M20" s="427"/>
      <c r="N20" s="604" t="s">
        <v>343</v>
      </c>
      <c r="O20" s="429">
        <f>'Schedules 13-16'!$P$29</f>
        <v>0</v>
      </c>
    </row>
    <row r="21" spans="1:15" ht="10.5">
      <c r="A21" s="543" t="s">
        <v>14</v>
      </c>
      <c r="B21" s="156"/>
      <c r="C21" s="540"/>
      <c r="D21" s="544"/>
      <c r="E21" s="596" t="s">
        <v>17</v>
      </c>
      <c r="F21" s="547">
        <f>'Schedules 1 - 5'!$I$53</f>
        <v>103950</v>
      </c>
      <c r="G21" s="133"/>
      <c r="H21" s="421"/>
      <c r="I21" s="418"/>
      <c r="J21" s="418"/>
      <c r="K21" s="418"/>
      <c r="L21" s="418"/>
      <c r="M21" s="418"/>
      <c r="N21" s="193"/>
      <c r="O21" s="430"/>
    </row>
    <row r="22" spans="1:15" ht="10.5">
      <c r="A22" s="541" t="s">
        <v>69</v>
      </c>
      <c r="B22" s="539"/>
      <c r="C22" s="542" t="s">
        <v>91</v>
      </c>
      <c r="D22" s="542" t="s">
        <v>94</v>
      </c>
      <c r="E22" s="542" t="s">
        <v>18</v>
      </c>
      <c r="F22" s="573"/>
      <c r="G22" s="133"/>
      <c r="H22" s="428" t="s">
        <v>342</v>
      </c>
      <c r="I22" s="422"/>
      <c r="J22" s="444"/>
      <c r="K22" s="423"/>
      <c r="L22" s="423"/>
      <c r="M22" s="424"/>
      <c r="N22" s="604" t="s">
        <v>343</v>
      </c>
      <c r="O22" s="167">
        <f>'Schedules 13-16'!$Q$29</f>
        <v>0</v>
      </c>
    </row>
    <row r="23" spans="1:15" ht="10.5">
      <c r="A23" s="220"/>
      <c r="B23" s="221"/>
      <c r="C23" s="230"/>
      <c r="D23" s="223"/>
      <c r="E23" s="230"/>
      <c r="F23" s="247"/>
      <c r="G23" s="133"/>
      <c r="H23" s="231"/>
      <c r="I23" s="234"/>
      <c r="J23" s="235"/>
      <c r="K23" s="236"/>
      <c r="L23" s="237"/>
      <c r="M23" s="238"/>
      <c r="N23" s="238"/>
      <c r="O23" s="314"/>
    </row>
    <row r="24" spans="1:15" ht="11.25" customHeight="1">
      <c r="A24" s="159"/>
      <c r="B24" s="226"/>
      <c r="C24" s="197"/>
      <c r="D24" s="199"/>
      <c r="E24" s="197"/>
      <c r="F24" s="217">
        <f>C24*D24</f>
        <v>0</v>
      </c>
      <c r="G24" s="133"/>
      <c r="H24" s="231"/>
      <c r="I24" s="242"/>
      <c r="J24" s="235"/>
      <c r="K24" s="243"/>
      <c r="L24" s="307" t="s">
        <v>15</v>
      </c>
      <c r="M24" s="431" t="s">
        <v>16</v>
      </c>
      <c r="N24" s="238"/>
      <c r="O24" s="165"/>
    </row>
    <row r="25" spans="1:15" ht="10.5">
      <c r="A25" s="220"/>
      <c r="B25" s="221"/>
      <c r="C25" s="228"/>
      <c r="D25" s="229"/>
      <c r="E25" s="228"/>
      <c r="F25" s="216"/>
      <c r="G25" s="133"/>
      <c r="H25" s="341" t="s">
        <v>19</v>
      </c>
      <c r="I25" s="342" t="s">
        <v>20</v>
      </c>
      <c r="J25" s="343" t="s">
        <v>21</v>
      </c>
      <c r="K25" s="347" t="s">
        <v>22</v>
      </c>
      <c r="L25" s="348" t="s">
        <v>15</v>
      </c>
      <c r="M25" s="345" t="s">
        <v>23</v>
      </c>
      <c r="N25" s="349" t="s">
        <v>24</v>
      </c>
      <c r="O25" s="167"/>
    </row>
    <row r="26" spans="1:15" ht="10.5">
      <c r="A26" s="159"/>
      <c r="B26" s="226"/>
      <c r="C26" s="197"/>
      <c r="D26" s="199"/>
      <c r="E26" s="197"/>
      <c r="F26" s="217">
        <f>C26*D26</f>
        <v>0</v>
      </c>
      <c r="G26" s="133"/>
      <c r="H26" s="231"/>
      <c r="I26" s="224"/>
      <c r="J26" s="747"/>
      <c r="K26" s="232"/>
      <c r="L26" s="233"/>
      <c r="M26" s="230"/>
      <c r="N26" s="230"/>
      <c r="O26" s="165"/>
    </row>
    <row r="27" spans="1:15" ht="10.5">
      <c r="A27" s="220"/>
      <c r="B27" s="221"/>
      <c r="C27" s="228"/>
      <c r="D27" s="229"/>
      <c r="E27" s="228"/>
      <c r="F27" s="216"/>
      <c r="G27" s="133"/>
      <c r="H27" s="447"/>
      <c r="I27" s="161"/>
      <c r="J27" s="743"/>
      <c r="K27" s="592"/>
      <c r="L27" s="593"/>
      <c r="M27" s="166"/>
      <c r="N27" s="166"/>
      <c r="O27" s="167">
        <f>N27+M27</f>
        <v>0</v>
      </c>
    </row>
    <row r="28" spans="1:15" ht="10.5">
      <c r="A28" s="159"/>
      <c r="B28" s="221"/>
      <c r="C28" s="198"/>
      <c r="D28" s="200"/>
      <c r="E28" s="198"/>
      <c r="F28" s="217">
        <f>C28*D28</f>
        <v>0</v>
      </c>
      <c r="G28" s="133"/>
      <c r="H28" s="231"/>
      <c r="I28" s="224"/>
      <c r="J28" s="747"/>
      <c r="K28" s="232"/>
      <c r="L28" s="455"/>
      <c r="M28" s="230"/>
      <c r="N28" s="230"/>
      <c r="O28" s="165"/>
    </row>
    <row r="29" spans="1:15" ht="10.5">
      <c r="A29" s="168"/>
      <c r="B29" s="169"/>
      <c r="C29" s="169"/>
      <c r="D29" s="169"/>
      <c r="E29" s="169"/>
      <c r="F29" s="216"/>
      <c r="G29" s="133"/>
      <c r="H29" s="447"/>
      <c r="I29" s="161"/>
      <c r="J29" s="743"/>
      <c r="K29" s="592"/>
      <c r="L29" s="593"/>
      <c r="M29" s="166"/>
      <c r="N29" s="166"/>
      <c r="O29" s="167">
        <f>N29+M29</f>
        <v>0</v>
      </c>
    </row>
    <row r="30" spans="1:15" ht="10.5">
      <c r="A30" s="201" t="s">
        <v>276</v>
      </c>
      <c r="B30" s="134"/>
      <c r="C30" s="134"/>
      <c r="D30" s="134"/>
      <c r="E30" s="355" t="s">
        <v>274</v>
      </c>
      <c r="F30" s="154">
        <f>'Schedules 6 - 11'!$J$18</f>
        <v>63406</v>
      </c>
      <c r="G30" s="133"/>
      <c r="H30" s="315"/>
      <c r="I30" s="224"/>
      <c r="J30" s="747"/>
      <c r="K30" s="232"/>
      <c r="L30" s="455"/>
      <c r="M30" s="230"/>
      <c r="N30" s="230"/>
      <c r="O30" s="165"/>
    </row>
    <row r="31" spans="1:15" ht="10.5">
      <c r="A31" s="152"/>
      <c r="B31" s="221"/>
      <c r="C31" s="221"/>
      <c r="D31" s="221"/>
      <c r="E31" s="194"/>
      <c r="F31" s="216"/>
      <c r="G31" s="133"/>
      <c r="H31" s="449"/>
      <c r="I31" s="591"/>
      <c r="J31" s="745"/>
      <c r="K31" s="594"/>
      <c r="L31" s="595"/>
      <c r="M31" s="451"/>
      <c r="N31" s="451"/>
      <c r="O31" s="167">
        <f>N31+M31</f>
        <v>0</v>
      </c>
    </row>
    <row r="32" spans="1:15" ht="10.5">
      <c r="A32" s="225" t="s">
        <v>277</v>
      </c>
      <c r="B32" s="226"/>
      <c r="C32" s="226"/>
      <c r="D32" s="226"/>
      <c r="E32" s="355" t="s">
        <v>275</v>
      </c>
      <c r="F32" s="154">
        <f>'Schedules 6 - 11'!$J$26</f>
        <v>25500</v>
      </c>
      <c r="G32" s="133"/>
      <c r="H32" s="231"/>
      <c r="I32" s="234"/>
      <c r="J32" s="235"/>
      <c r="K32" s="236"/>
      <c r="L32" s="237"/>
      <c r="M32" s="238"/>
      <c r="N32" s="326"/>
      <c r="O32" s="170"/>
    </row>
    <row r="33" spans="1:15" ht="10.5">
      <c r="A33" s="146"/>
      <c r="B33" s="221"/>
      <c r="C33" s="221"/>
      <c r="D33" s="221"/>
      <c r="E33" s="221"/>
      <c r="F33" s="216"/>
      <c r="G33" s="133"/>
      <c r="H33" s="308" t="s">
        <v>322</v>
      </c>
      <c r="I33" s="242"/>
      <c r="J33" s="351"/>
      <c r="K33" s="352"/>
      <c r="L33" s="307"/>
      <c r="M33" s="244"/>
      <c r="N33" s="606" t="s">
        <v>326</v>
      </c>
      <c r="O33" s="669">
        <f>IF('Schedules 13-16'!K46+'Schedules 13-16'!K63&gt;0,'Schedules 13-16'!K46+'Schedules 13-16'!K63,N47+N49+N51+N53+N55+N57+N59+N61+N63+N70+N72+N74+N76+N78)</f>
        <v>75230</v>
      </c>
    </row>
    <row r="34" spans="1:15" ht="10.5">
      <c r="A34" s="150" t="s">
        <v>290</v>
      </c>
      <c r="B34" s="151"/>
      <c r="C34" s="151"/>
      <c r="D34" s="151"/>
      <c r="E34" s="151"/>
      <c r="F34" s="154"/>
      <c r="G34" s="133"/>
      <c r="H34" s="231"/>
      <c r="I34" s="234"/>
      <c r="J34" s="353"/>
      <c r="K34" s="354"/>
      <c r="L34" s="237"/>
      <c r="M34" s="238"/>
      <c r="N34" s="238"/>
      <c r="O34" s="165"/>
    </row>
    <row r="35" spans="1:19" ht="10.5">
      <c r="A35" s="146"/>
      <c r="B35" s="153"/>
      <c r="C35" s="153"/>
      <c r="D35" s="153"/>
      <c r="E35" s="153"/>
      <c r="F35" s="247"/>
      <c r="G35" s="133"/>
      <c r="H35" s="308" t="s">
        <v>323</v>
      </c>
      <c r="I35" s="242"/>
      <c r="J35" s="351"/>
      <c r="K35" s="352"/>
      <c r="L35" s="307"/>
      <c r="M35" s="244"/>
      <c r="N35" s="605" t="s">
        <v>316</v>
      </c>
      <c r="O35" s="668">
        <f>'Schedules 13-16'!I46+'Schedules 13-16'!I63+P80</f>
        <v>46408</v>
      </c>
      <c r="Q35" s="415"/>
      <c r="S35" s="416"/>
    </row>
    <row r="36" spans="1:15" ht="11.25" thickBot="1">
      <c r="A36" s="208"/>
      <c r="B36" s="153"/>
      <c r="C36" s="151"/>
      <c r="D36" s="151"/>
      <c r="E36" s="151"/>
      <c r="F36" s="294"/>
      <c r="G36" s="133"/>
      <c r="H36" s="309"/>
      <c r="I36" s="234"/>
      <c r="J36" s="313"/>
      <c r="K36" s="310"/>
      <c r="L36" s="311"/>
      <c r="M36" s="312"/>
      <c r="N36" s="312"/>
      <c r="O36" s="170"/>
    </row>
    <row r="37" spans="1:15" ht="10.5">
      <c r="A37" s="155"/>
      <c r="B37" s="296"/>
      <c r="C37" s="148"/>
      <c r="D37" s="148"/>
      <c r="E37" s="148"/>
      <c r="F37" s="189"/>
      <c r="G37" s="133"/>
      <c r="H37" s="155"/>
      <c r="I37" s="296"/>
      <c r="J37" s="148"/>
      <c r="K37" s="148"/>
      <c r="L37" s="148"/>
      <c r="M37" s="148"/>
      <c r="N37" s="164"/>
      <c r="O37" s="189"/>
    </row>
    <row r="38" spans="1:15" ht="11.25" thickBot="1">
      <c r="A38" s="171" t="s">
        <v>25</v>
      </c>
      <c r="B38" s="295">
        <v>615993</v>
      </c>
      <c r="C38" s="172"/>
      <c r="D38" s="173"/>
      <c r="E38" s="173" t="s">
        <v>26</v>
      </c>
      <c r="F38" s="293">
        <f>SUM(F8:F36)</f>
        <v>692083</v>
      </c>
      <c r="G38" s="133"/>
      <c r="H38" s="171" t="s">
        <v>25</v>
      </c>
      <c r="I38" s="295">
        <v>355688</v>
      </c>
      <c r="J38" s="172"/>
      <c r="K38" s="173"/>
      <c r="L38" s="173"/>
      <c r="M38" s="173" t="s">
        <v>26</v>
      </c>
      <c r="N38" s="174"/>
      <c r="O38" s="293">
        <f>SUM(O7:O35)</f>
        <v>376345.25266666664</v>
      </c>
    </row>
    <row r="39" spans="1:15" ht="13.5" thickBot="1">
      <c r="A39" s="133"/>
      <c r="B39" s="133"/>
      <c r="C39" s="133"/>
      <c r="D39" s="133"/>
      <c r="E39" s="133"/>
      <c r="F39" s="175"/>
      <c r="G39" s="133"/>
      <c r="H39" s="61"/>
      <c r="I39" s="726" t="s">
        <v>345</v>
      </c>
      <c r="J39" s="778">
        <f>IF(F38&gt;0,F38/O38,0)</f>
        <v>1.8389576993362156</v>
      </c>
      <c r="K39" s="778"/>
      <c r="L39" s="61"/>
      <c r="M39" s="61"/>
      <c r="N39" s="724" t="s">
        <v>344</v>
      </c>
      <c r="O39" s="725">
        <f>IF(F38&gt;0,F38-O38,0)</f>
        <v>315737.74733333336</v>
      </c>
    </row>
    <row r="40" spans="1:15" ht="10.5">
      <c r="A40" s="176" t="s">
        <v>27</v>
      </c>
      <c r="B40" s="177"/>
      <c r="C40" s="177"/>
      <c r="D40" s="177"/>
      <c r="E40" s="177"/>
      <c r="F40" s="572" t="s">
        <v>8</v>
      </c>
      <c r="G40" s="133"/>
      <c r="H40" s="143" t="s">
        <v>29</v>
      </c>
      <c r="I40" s="239"/>
      <c r="J40" s="240"/>
      <c r="K40" s="241"/>
      <c r="L40" s="304"/>
      <c r="M40" s="68"/>
      <c r="N40" s="305"/>
      <c r="O40" s="142" t="s">
        <v>10</v>
      </c>
    </row>
    <row r="41" spans="1:15" ht="10.5">
      <c r="A41" s="333" t="s">
        <v>278</v>
      </c>
      <c r="B41" s="169"/>
      <c r="C41" s="540"/>
      <c r="D41" s="540"/>
      <c r="E41" s="596" t="s">
        <v>279</v>
      </c>
      <c r="F41" s="602">
        <f>'Schedules 6 - 11'!$J$9</f>
        <v>75400</v>
      </c>
      <c r="G41" s="133"/>
      <c r="H41" s="340" t="s">
        <v>300</v>
      </c>
      <c r="I41" s="242"/>
      <c r="J41" s="356"/>
      <c r="K41" s="243"/>
      <c r="L41" s="324"/>
      <c r="M41" s="325"/>
      <c r="N41" s="306"/>
      <c r="O41" s="167"/>
    </row>
    <row r="42" spans="1:15" ht="10.5">
      <c r="A42" s="541" t="s">
        <v>69</v>
      </c>
      <c r="B42" s="539"/>
      <c r="C42" s="542" t="s">
        <v>91</v>
      </c>
      <c r="D42" s="542" t="s">
        <v>28</v>
      </c>
      <c r="E42" s="542" t="s">
        <v>18</v>
      </c>
      <c r="F42" s="574"/>
      <c r="G42" s="133"/>
      <c r="H42" s="432"/>
      <c r="I42" s="435"/>
      <c r="J42" s="435"/>
      <c r="K42" s="435"/>
      <c r="L42" s="435"/>
      <c r="M42" s="435"/>
      <c r="N42" s="433"/>
      <c r="O42" s="464"/>
    </row>
    <row r="43" spans="1:15" ht="12.75">
      <c r="A43" s="178"/>
      <c r="B43" s="82"/>
      <c r="C43" s="179"/>
      <c r="D43" s="179"/>
      <c r="E43" s="179"/>
      <c r="F43" s="314"/>
      <c r="G43" s="133"/>
      <c r="H43" s="420" t="s">
        <v>315</v>
      </c>
      <c r="I43" s="422"/>
      <c r="J43" s="438"/>
      <c r="K43" s="436"/>
      <c r="L43" s="436"/>
      <c r="M43" s="437"/>
      <c r="N43" s="607" t="s">
        <v>327</v>
      </c>
      <c r="O43" s="465">
        <f>'Schedules 13-16'!$L$46</f>
        <v>791950</v>
      </c>
    </row>
    <row r="44" spans="1:15" ht="10.5">
      <c r="A44" s="209"/>
      <c r="B44" s="598"/>
      <c r="C44" s="251"/>
      <c r="D44" s="730"/>
      <c r="E44" s="251"/>
      <c r="F44" s="465">
        <f>C44*D44</f>
        <v>0</v>
      </c>
      <c r="G44" s="133"/>
      <c r="H44" s="206"/>
      <c r="I44" s="169"/>
      <c r="J44" s="169"/>
      <c r="K44" s="169"/>
      <c r="L44" s="324" t="s">
        <v>15</v>
      </c>
      <c r="M44" s="325" t="s">
        <v>16</v>
      </c>
      <c r="N44" s="434"/>
      <c r="O44" s="165"/>
    </row>
    <row r="45" spans="1:16" ht="10.5">
      <c r="A45" s="220"/>
      <c r="B45" s="599"/>
      <c r="C45" s="228"/>
      <c r="D45" s="255"/>
      <c r="E45" s="230"/>
      <c r="F45" s="165"/>
      <c r="G45" s="133"/>
      <c r="H45" s="341" t="s">
        <v>19</v>
      </c>
      <c r="I45" s="342" t="s">
        <v>20</v>
      </c>
      <c r="J45" s="343" t="s">
        <v>21</v>
      </c>
      <c r="K45" s="344" t="s">
        <v>22</v>
      </c>
      <c r="L45" s="344" t="s">
        <v>15</v>
      </c>
      <c r="M45" s="345" t="s">
        <v>30</v>
      </c>
      <c r="N45" s="346" t="s">
        <v>31</v>
      </c>
      <c r="O45" s="165"/>
      <c r="P45" s="192" t="s">
        <v>317</v>
      </c>
    </row>
    <row r="46" spans="1:16" ht="10.5">
      <c r="A46" s="253"/>
      <c r="B46" s="600"/>
      <c r="C46" s="256"/>
      <c r="D46" s="731"/>
      <c r="E46" s="256"/>
      <c r="F46" s="465">
        <f>C46*D46</f>
        <v>0</v>
      </c>
      <c r="G46" s="133"/>
      <c r="H46" s="439"/>
      <c r="I46" s="442"/>
      <c r="J46" s="740"/>
      <c r="K46" s="474"/>
      <c r="L46" s="440"/>
      <c r="M46" s="443"/>
      <c r="N46" s="441"/>
      <c r="O46" s="165"/>
      <c r="P46" s="487"/>
    </row>
    <row r="47" spans="1:16" ht="10.5">
      <c r="A47" s="254"/>
      <c r="B47" s="601"/>
      <c r="C47" s="228"/>
      <c r="D47" s="255"/>
      <c r="E47" s="228"/>
      <c r="F47" s="165"/>
      <c r="G47" s="133"/>
      <c r="H47" s="446"/>
      <c r="I47" s="469"/>
      <c r="J47" s="746"/>
      <c r="K47" s="475"/>
      <c r="L47" s="460"/>
      <c r="M47" s="484"/>
      <c r="N47" s="483"/>
      <c r="O47" s="167">
        <f>M47-N47</f>
        <v>0</v>
      </c>
      <c r="P47" s="490"/>
    </row>
    <row r="48" spans="1:16" ht="10.5">
      <c r="A48" s="253"/>
      <c r="B48" s="600"/>
      <c r="C48" s="256"/>
      <c r="D48" s="731"/>
      <c r="E48" s="256"/>
      <c r="F48" s="465">
        <f>C48*D48</f>
        <v>0</v>
      </c>
      <c r="G48" s="133"/>
      <c r="H48" s="231"/>
      <c r="I48" s="470"/>
      <c r="J48" s="747"/>
      <c r="K48" s="476"/>
      <c r="L48" s="461"/>
      <c r="M48" s="230"/>
      <c r="N48" s="230"/>
      <c r="O48" s="165"/>
      <c r="P48" s="489"/>
    </row>
    <row r="49" spans="1:16" ht="10.5">
      <c r="A49" s="254"/>
      <c r="B49" s="601"/>
      <c r="C49" s="228"/>
      <c r="D49" s="255"/>
      <c r="E49" s="228"/>
      <c r="F49" s="165"/>
      <c r="G49" s="133"/>
      <c r="H49" s="447"/>
      <c r="I49" s="471"/>
      <c r="J49" s="743"/>
      <c r="K49" s="477"/>
      <c r="L49" s="457"/>
      <c r="M49" s="166"/>
      <c r="N49" s="166"/>
      <c r="O49" s="167">
        <f>M49-N49</f>
        <v>0</v>
      </c>
      <c r="P49" s="490"/>
    </row>
    <row r="50" spans="1:16" ht="10.5">
      <c r="A50" s="253"/>
      <c r="B50" s="600"/>
      <c r="C50" s="256"/>
      <c r="D50" s="731"/>
      <c r="E50" s="256"/>
      <c r="F50" s="465">
        <f>C50*D50</f>
        <v>0</v>
      </c>
      <c r="G50" s="133"/>
      <c r="H50" s="231"/>
      <c r="I50" s="470"/>
      <c r="J50" s="747"/>
      <c r="K50" s="476"/>
      <c r="L50" s="461"/>
      <c r="M50" s="230"/>
      <c r="N50" s="230"/>
      <c r="O50" s="165"/>
      <c r="P50" s="489"/>
    </row>
    <row r="51" spans="1:16" ht="10.5">
      <c r="A51" s="254"/>
      <c r="B51" s="601"/>
      <c r="C51" s="228"/>
      <c r="D51" s="255"/>
      <c r="E51" s="228"/>
      <c r="F51" s="165"/>
      <c r="G51" s="133"/>
      <c r="H51" s="447"/>
      <c r="I51" s="471"/>
      <c r="J51" s="743"/>
      <c r="K51" s="477"/>
      <c r="L51" s="457"/>
      <c r="M51" s="166"/>
      <c r="N51" s="166"/>
      <c r="O51" s="167">
        <f>M51-N51</f>
        <v>0</v>
      </c>
      <c r="P51" s="490"/>
    </row>
    <row r="52" spans="1:16" ht="10.5">
      <c r="A52" s="253"/>
      <c r="B52" s="597"/>
      <c r="C52" s="256"/>
      <c r="D52" s="731"/>
      <c r="E52" s="256"/>
      <c r="F52" s="465">
        <f>C52*D52</f>
        <v>0</v>
      </c>
      <c r="G52" s="133"/>
      <c r="H52" s="231"/>
      <c r="I52" s="470"/>
      <c r="J52" s="747"/>
      <c r="K52" s="476"/>
      <c r="L52" s="461"/>
      <c r="M52" s="230"/>
      <c r="N52" s="230"/>
      <c r="O52" s="165"/>
      <c r="P52" s="489"/>
    </row>
    <row r="53" spans="1:16" ht="10.5">
      <c r="A53" s="155"/>
      <c r="B53" s="148"/>
      <c r="C53" s="148"/>
      <c r="D53" s="148"/>
      <c r="E53" s="148"/>
      <c r="F53" s="165"/>
      <c r="G53" s="133"/>
      <c r="H53" s="447"/>
      <c r="I53" s="471"/>
      <c r="J53" s="743"/>
      <c r="K53" s="477"/>
      <c r="L53" s="457"/>
      <c r="M53" s="166"/>
      <c r="N53" s="166"/>
      <c r="O53" s="167">
        <f>M53-N53</f>
        <v>0</v>
      </c>
      <c r="P53" s="490"/>
    </row>
    <row r="54" spans="1:16" ht="10.5">
      <c r="A54" s="225" t="s">
        <v>282</v>
      </c>
      <c r="B54" s="226"/>
      <c r="C54" s="226"/>
      <c r="D54" s="226"/>
      <c r="E54" s="355" t="s">
        <v>280</v>
      </c>
      <c r="F54" s="252">
        <f>'Schedule 12 - Equipment'!$I$56</f>
        <v>595400</v>
      </c>
      <c r="G54" s="133"/>
      <c r="H54" s="231"/>
      <c r="I54" s="470"/>
      <c r="J54" s="747"/>
      <c r="K54" s="476"/>
      <c r="L54" s="461"/>
      <c r="M54" s="230"/>
      <c r="N54" s="230"/>
      <c r="O54" s="165"/>
      <c r="P54" s="489"/>
    </row>
    <row r="55" spans="1:16" ht="10.5">
      <c r="A55" s="220"/>
      <c r="B55" s="221"/>
      <c r="C55" s="221"/>
      <c r="D55" s="221"/>
      <c r="E55" s="250"/>
      <c r="F55" s="165"/>
      <c r="G55" s="133"/>
      <c r="H55" s="447"/>
      <c r="I55" s="471"/>
      <c r="J55" s="743"/>
      <c r="K55" s="477"/>
      <c r="L55" s="457"/>
      <c r="M55" s="166"/>
      <c r="N55" s="166"/>
      <c r="O55" s="167">
        <f>M55-N55</f>
        <v>0</v>
      </c>
      <c r="P55" s="490"/>
    </row>
    <row r="56" spans="1:16" ht="10.5">
      <c r="A56" s="157" t="s">
        <v>283</v>
      </c>
      <c r="B56" s="134"/>
      <c r="C56" s="134"/>
      <c r="D56" s="134"/>
      <c r="E56" s="355" t="s">
        <v>281</v>
      </c>
      <c r="F56" s="252">
        <f>'Schedules 13-16'!$L$14</f>
        <v>17500</v>
      </c>
      <c r="G56" s="133"/>
      <c r="H56" s="231"/>
      <c r="I56" s="470"/>
      <c r="J56" s="747"/>
      <c r="K56" s="476"/>
      <c r="L56" s="461"/>
      <c r="M56" s="230"/>
      <c r="N56" s="230"/>
      <c r="O56" s="165"/>
      <c r="P56" s="489"/>
    </row>
    <row r="57" spans="1:16" ht="10.5">
      <c r="A57" s="220"/>
      <c r="B57" s="221"/>
      <c r="C57" s="221"/>
      <c r="D57" s="221"/>
      <c r="E57" s="221"/>
      <c r="F57" s="165"/>
      <c r="G57" s="133"/>
      <c r="H57" s="447"/>
      <c r="I57" s="471"/>
      <c r="J57" s="743"/>
      <c r="K57" s="477"/>
      <c r="L57" s="457"/>
      <c r="M57" s="166"/>
      <c r="N57" s="166"/>
      <c r="O57" s="167">
        <f>M57-N57</f>
        <v>0</v>
      </c>
      <c r="P57" s="490"/>
    </row>
    <row r="58" spans="1:16" ht="10.5">
      <c r="A58" s="159"/>
      <c r="B58" s="226"/>
      <c r="C58" s="226"/>
      <c r="D58" s="226"/>
      <c r="E58" s="226"/>
      <c r="F58" s="252"/>
      <c r="G58" s="133"/>
      <c r="H58" s="231"/>
      <c r="I58" s="470"/>
      <c r="J58" s="747"/>
      <c r="K58" s="476"/>
      <c r="L58" s="461"/>
      <c r="M58" s="230"/>
      <c r="N58" s="230"/>
      <c r="O58" s="165"/>
      <c r="P58" s="489"/>
    </row>
    <row r="59" spans="1:16" ht="10.5">
      <c r="A59" s="220"/>
      <c r="B59" s="221"/>
      <c r="C59" s="221"/>
      <c r="D59" s="221"/>
      <c r="E59" s="221"/>
      <c r="F59" s="165"/>
      <c r="G59" s="133"/>
      <c r="H59" s="447"/>
      <c r="I59" s="471"/>
      <c r="J59" s="743"/>
      <c r="K59" s="477"/>
      <c r="L59" s="457"/>
      <c r="M59" s="166"/>
      <c r="N59" s="166"/>
      <c r="O59" s="167">
        <f>M59-N59</f>
        <v>0</v>
      </c>
      <c r="P59" s="490"/>
    </row>
    <row r="60" spans="1:16" ht="10.5">
      <c r="A60" s="159"/>
      <c r="B60" s="226"/>
      <c r="C60" s="226"/>
      <c r="D60" s="226"/>
      <c r="E60" s="226"/>
      <c r="F60" s="252"/>
      <c r="G60" s="133"/>
      <c r="H60" s="231"/>
      <c r="I60" s="470"/>
      <c r="J60" s="747"/>
      <c r="K60" s="476"/>
      <c r="L60" s="461"/>
      <c r="M60" s="230"/>
      <c r="N60" s="230"/>
      <c r="O60" s="314"/>
      <c r="P60" s="489"/>
    </row>
    <row r="61" spans="1:16" ht="14.1" customHeight="1">
      <c r="A61" s="157" t="s">
        <v>285</v>
      </c>
      <c r="B61" s="134"/>
      <c r="C61" s="134"/>
      <c r="D61" s="134"/>
      <c r="E61" s="350" t="s">
        <v>284</v>
      </c>
      <c r="F61" s="252">
        <f>'Schedules 1 - 5'!$I$23</f>
        <v>0</v>
      </c>
      <c r="G61" s="133"/>
      <c r="H61" s="292"/>
      <c r="I61" s="462"/>
      <c r="J61" s="746"/>
      <c r="K61" s="475"/>
      <c r="L61" s="462"/>
      <c r="M61" s="485"/>
      <c r="N61" s="485"/>
      <c r="O61" s="167">
        <f>M61-N61</f>
        <v>0</v>
      </c>
      <c r="P61" s="490"/>
    </row>
    <row r="62" spans="1:16" ht="14.1" customHeight="1">
      <c r="A62" s="225" t="s">
        <v>287</v>
      </c>
      <c r="B62" s="226"/>
      <c r="C62" s="226"/>
      <c r="D62" s="226"/>
      <c r="E62" s="355" t="s">
        <v>286</v>
      </c>
      <c r="F62" s="252">
        <f>'Schedules 6 - 11'!$J$56</f>
        <v>169789</v>
      </c>
      <c r="G62" s="133"/>
      <c r="H62" s="66"/>
      <c r="I62" s="463"/>
      <c r="J62" s="741"/>
      <c r="K62" s="478"/>
      <c r="L62" s="463"/>
      <c r="M62" s="486"/>
      <c r="N62" s="486"/>
      <c r="O62" s="314"/>
      <c r="P62" s="489"/>
    </row>
    <row r="63" spans="1:16" ht="14.1" customHeight="1">
      <c r="A63" s="157" t="s">
        <v>290</v>
      </c>
      <c r="B63" s="134"/>
      <c r="C63" s="134"/>
      <c r="D63" s="134"/>
      <c r="E63" s="134"/>
      <c r="F63" s="252"/>
      <c r="G63" s="133"/>
      <c r="H63" s="292"/>
      <c r="I63" s="462"/>
      <c r="J63" s="746"/>
      <c r="K63" s="475"/>
      <c r="L63" s="462"/>
      <c r="M63" s="485"/>
      <c r="N63" s="485"/>
      <c r="O63" s="167">
        <f>M63-N63</f>
        <v>0</v>
      </c>
      <c r="P63" s="490"/>
    </row>
    <row r="64" spans="1:16" ht="12.75">
      <c r="A64" s="66"/>
      <c r="B64" s="62"/>
      <c r="C64" s="62"/>
      <c r="D64" s="62"/>
      <c r="E64" s="62"/>
      <c r="F64" s="165"/>
      <c r="G64" s="133"/>
      <c r="H64" s="339" t="s">
        <v>304</v>
      </c>
      <c r="I64" s="148"/>
      <c r="J64" s="356"/>
      <c r="K64" s="180"/>
      <c r="L64" s="181"/>
      <c r="M64" s="67"/>
      <c r="N64" s="148"/>
      <c r="O64" s="165"/>
      <c r="P64" s="489"/>
    </row>
    <row r="65" spans="1:16" ht="10.5">
      <c r="A65" s="144" t="s">
        <v>32</v>
      </c>
      <c r="B65" s="182"/>
      <c r="C65" s="183"/>
      <c r="D65" s="357"/>
      <c r="E65" s="355" t="s">
        <v>34</v>
      </c>
      <c r="F65" s="576">
        <f>'Schedules 6 - 11'!$J$38</f>
        <v>7360000</v>
      </c>
      <c r="G65" s="133"/>
      <c r="H65" s="432"/>
      <c r="I65" s="435"/>
      <c r="J65" s="435"/>
      <c r="K65" s="435"/>
      <c r="L65" s="435"/>
      <c r="M65" s="435"/>
      <c r="N65" s="433"/>
      <c r="O65" s="464"/>
      <c r="P65" s="489"/>
    </row>
    <row r="66" spans="1:16" ht="12.75">
      <c r="A66" s="538">
        <f>SUM(A70,A72,A74)+SUM('Schedules 6 - 11'!F30:F37)</f>
        <v>560</v>
      </c>
      <c r="B66" s="539" t="s">
        <v>318</v>
      </c>
      <c r="C66" s="70"/>
      <c r="D66" s="70"/>
      <c r="E66" s="70"/>
      <c r="F66" s="167"/>
      <c r="G66" s="133"/>
      <c r="H66" s="420" t="s">
        <v>315</v>
      </c>
      <c r="I66" s="422"/>
      <c r="J66" s="438"/>
      <c r="K66" s="436"/>
      <c r="L66" s="445"/>
      <c r="M66" s="437"/>
      <c r="N66" s="607" t="s">
        <v>328</v>
      </c>
      <c r="O66" s="468">
        <f>'Schedules 13-16'!$L$63</f>
        <v>132558</v>
      </c>
      <c r="P66" s="489"/>
    </row>
    <row r="67" spans="1:16" ht="12.75">
      <c r="A67" s="329"/>
      <c r="B67" s="330" t="s">
        <v>35</v>
      </c>
      <c r="C67" s="330" t="s">
        <v>36</v>
      </c>
      <c r="D67" s="330" t="s">
        <v>37</v>
      </c>
      <c r="E67" s="330" t="s">
        <v>38</v>
      </c>
      <c r="F67" s="165"/>
      <c r="G67" s="133"/>
      <c r="H67" s="320"/>
      <c r="I67" s="321"/>
      <c r="J67" s="321"/>
      <c r="K67" s="321"/>
      <c r="L67" s="181" t="s">
        <v>15</v>
      </c>
      <c r="M67" s="67" t="s">
        <v>16</v>
      </c>
      <c r="N67" s="321"/>
      <c r="O67" s="466"/>
      <c r="P67" s="489"/>
    </row>
    <row r="68" spans="1:16" ht="12.75">
      <c r="A68" s="331" t="s">
        <v>1</v>
      </c>
      <c r="B68" s="332" t="s">
        <v>39</v>
      </c>
      <c r="C68" s="332" t="s">
        <v>40</v>
      </c>
      <c r="D68" s="332" t="s">
        <v>41</v>
      </c>
      <c r="E68" s="332" t="s">
        <v>42</v>
      </c>
      <c r="F68" s="165"/>
      <c r="G68" s="133"/>
      <c r="H68" s="333" t="s">
        <v>19</v>
      </c>
      <c r="I68" s="334" t="s">
        <v>20</v>
      </c>
      <c r="J68" s="335" t="s">
        <v>21</v>
      </c>
      <c r="K68" s="336" t="s">
        <v>22</v>
      </c>
      <c r="L68" s="336" t="s">
        <v>15</v>
      </c>
      <c r="M68" s="337" t="s">
        <v>30</v>
      </c>
      <c r="N68" s="338" t="s">
        <v>31</v>
      </c>
      <c r="O68" s="467"/>
      <c r="P68" s="489"/>
    </row>
    <row r="69" spans="1:16" ht="12.75">
      <c r="A69" s="245"/>
      <c r="B69" s="224"/>
      <c r="C69" s="224"/>
      <c r="D69" s="230"/>
      <c r="E69" s="230"/>
      <c r="F69" s="165"/>
      <c r="G69" s="133"/>
      <c r="H69" s="320"/>
      <c r="I69" s="456"/>
      <c r="J69" s="742"/>
      <c r="K69" s="479"/>
      <c r="L69" s="456"/>
      <c r="M69" s="480"/>
      <c r="N69" s="480"/>
      <c r="O69" s="481"/>
      <c r="P69" s="489"/>
    </row>
    <row r="70" spans="1:16" ht="10.5">
      <c r="A70" s="257"/>
      <c r="B70" s="161"/>
      <c r="C70" s="161"/>
      <c r="D70" s="166"/>
      <c r="E70" s="166"/>
      <c r="F70" s="210"/>
      <c r="G70" s="133"/>
      <c r="H70" s="447"/>
      <c r="I70" s="471"/>
      <c r="J70" s="743"/>
      <c r="K70" s="448"/>
      <c r="L70" s="457"/>
      <c r="M70" s="166"/>
      <c r="N70" s="166"/>
      <c r="O70" s="167">
        <f>M70-N70</f>
        <v>0</v>
      </c>
      <c r="P70" s="490"/>
    </row>
    <row r="71" spans="1:16" ht="10.5">
      <c r="A71" s="245"/>
      <c r="B71" s="224"/>
      <c r="C71" s="224"/>
      <c r="D71" s="230"/>
      <c r="E71" s="230"/>
      <c r="F71" s="165"/>
      <c r="G71" s="133"/>
      <c r="H71" s="317"/>
      <c r="I71" s="472"/>
      <c r="J71" s="744"/>
      <c r="K71" s="318"/>
      <c r="L71" s="458"/>
      <c r="M71" s="319"/>
      <c r="N71" s="319"/>
      <c r="O71" s="314"/>
      <c r="P71" s="489"/>
    </row>
    <row r="72" spans="1:16" ht="10.5">
      <c r="A72" s="257"/>
      <c r="B72" s="161"/>
      <c r="C72" s="161"/>
      <c r="D72" s="166"/>
      <c r="E72" s="166"/>
      <c r="F72" s="210"/>
      <c r="G72" s="133"/>
      <c r="H72" s="447"/>
      <c r="I72" s="471"/>
      <c r="J72" s="743"/>
      <c r="K72" s="448"/>
      <c r="L72" s="457"/>
      <c r="M72" s="482"/>
      <c r="N72" s="166"/>
      <c r="O72" s="167">
        <f>M72-N72</f>
        <v>0</v>
      </c>
      <c r="P72" s="490"/>
    </row>
    <row r="73" spans="1:16" ht="10.5">
      <c r="A73" s="245"/>
      <c r="B73" s="224"/>
      <c r="C73" s="224"/>
      <c r="D73" s="230"/>
      <c r="E73" s="230"/>
      <c r="F73" s="165"/>
      <c r="G73" s="133"/>
      <c r="H73" s="317"/>
      <c r="I73" s="472"/>
      <c r="J73" s="744"/>
      <c r="K73" s="318"/>
      <c r="L73" s="458"/>
      <c r="M73" s="319"/>
      <c r="N73" s="319"/>
      <c r="O73" s="314"/>
      <c r="P73" s="489"/>
    </row>
    <row r="74" spans="1:16" ht="10.5">
      <c r="A74" s="257"/>
      <c r="B74" s="161"/>
      <c r="C74" s="161"/>
      <c r="D74" s="166"/>
      <c r="E74" s="166"/>
      <c r="F74" s="210"/>
      <c r="G74" s="133"/>
      <c r="H74" s="447"/>
      <c r="I74" s="471"/>
      <c r="J74" s="743"/>
      <c r="K74" s="448"/>
      <c r="L74" s="457"/>
      <c r="M74" s="166"/>
      <c r="N74" s="166"/>
      <c r="O74" s="167">
        <f>M74-N74</f>
        <v>0</v>
      </c>
      <c r="P74" s="490"/>
    </row>
    <row r="75" spans="1:16" ht="10.5">
      <c r="A75" s="144" t="s">
        <v>292</v>
      </c>
      <c r="B75" s="182"/>
      <c r="C75" s="182"/>
      <c r="D75" s="357"/>
      <c r="E75" s="355" t="s">
        <v>293</v>
      </c>
      <c r="F75" s="167">
        <f>'Schedules 6 - 11'!$J$47</f>
        <v>0</v>
      </c>
      <c r="G75" s="133"/>
      <c r="H75" s="317"/>
      <c r="I75" s="472"/>
      <c r="J75" s="744"/>
      <c r="K75" s="318"/>
      <c r="L75" s="458"/>
      <c r="M75" s="319"/>
      <c r="N75" s="319"/>
      <c r="O75" s="314"/>
      <c r="P75" s="489"/>
    </row>
    <row r="76" spans="1:16" ht="10.5">
      <c r="A76" s="246"/>
      <c r="B76" s="234"/>
      <c r="C76" s="234"/>
      <c r="D76" s="238"/>
      <c r="E76" s="238"/>
      <c r="F76" s="165"/>
      <c r="G76" s="133"/>
      <c r="H76" s="447"/>
      <c r="I76" s="471"/>
      <c r="J76" s="743"/>
      <c r="K76" s="448"/>
      <c r="L76" s="457"/>
      <c r="M76" s="166"/>
      <c r="N76" s="166"/>
      <c r="O76" s="167">
        <f>M76-N76</f>
        <v>0</v>
      </c>
      <c r="P76" s="490"/>
    </row>
    <row r="77" spans="1:16" ht="10.5">
      <c r="A77" s="258"/>
      <c r="B77" s="234"/>
      <c r="C77" s="234"/>
      <c r="D77" s="238"/>
      <c r="E77" s="238"/>
      <c r="F77" s="210"/>
      <c r="G77" s="133"/>
      <c r="H77" s="317"/>
      <c r="I77" s="472"/>
      <c r="J77" s="744"/>
      <c r="K77" s="318"/>
      <c r="L77" s="458"/>
      <c r="M77" s="319"/>
      <c r="N77" s="319"/>
      <c r="O77" s="314"/>
      <c r="P77" s="489"/>
    </row>
    <row r="78" spans="1:16" ht="14.1" customHeight="1" thickBot="1">
      <c r="A78" s="184" t="s">
        <v>43</v>
      </c>
      <c r="B78" s="185"/>
      <c r="C78" s="185"/>
      <c r="D78" s="185"/>
      <c r="E78" s="185"/>
      <c r="F78" s="210"/>
      <c r="G78" s="133"/>
      <c r="H78" s="449"/>
      <c r="I78" s="473"/>
      <c r="J78" s="745"/>
      <c r="K78" s="450"/>
      <c r="L78" s="459"/>
      <c r="M78" s="451"/>
      <c r="N78" s="451"/>
      <c r="O78" s="323">
        <f>M78-N78</f>
        <v>0</v>
      </c>
      <c r="P78" s="490"/>
    </row>
    <row r="79" spans="1:16" ht="14.1" customHeight="1">
      <c r="A79" s="159"/>
      <c r="B79" s="226"/>
      <c r="C79" s="226"/>
      <c r="D79" s="226"/>
      <c r="E79" s="226"/>
      <c r="F79" s="210"/>
      <c r="G79" s="133"/>
      <c r="H79" s="231"/>
      <c r="I79" s="316"/>
      <c r="J79" s="235"/>
      <c r="K79" s="236"/>
      <c r="L79" s="249"/>
      <c r="M79" s="238"/>
      <c r="N79" s="238"/>
      <c r="O79" s="300"/>
      <c r="P79" s="489"/>
    </row>
    <row r="80" spans="1:16" ht="14.1" customHeight="1" thickBot="1">
      <c r="A80" s="157" t="s">
        <v>290</v>
      </c>
      <c r="B80" s="148"/>
      <c r="C80" s="134"/>
      <c r="D80" s="134"/>
      <c r="E80" s="134"/>
      <c r="F80" s="301"/>
      <c r="G80" s="133"/>
      <c r="H80" s="186" t="s">
        <v>25</v>
      </c>
      <c r="I80" s="295">
        <v>988764</v>
      </c>
      <c r="J80" s="235"/>
      <c r="K80" s="236"/>
      <c r="L80" s="249"/>
      <c r="M80" s="238"/>
      <c r="N80" s="187" t="s">
        <v>44</v>
      </c>
      <c r="O80" s="297">
        <f>SUM(O42:O78)</f>
        <v>924508</v>
      </c>
      <c r="P80" s="488">
        <f>SUM(P47:P78)</f>
        <v>0</v>
      </c>
    </row>
    <row r="81" spans="1:15" ht="14.1" customHeight="1">
      <c r="A81" s="298"/>
      <c r="B81" s="603"/>
      <c r="C81" s="277"/>
      <c r="D81" s="277"/>
      <c r="E81" s="277"/>
      <c r="F81" s="189"/>
      <c r="G81" s="133"/>
      <c r="H81" s="231"/>
      <c r="I81" s="302"/>
      <c r="J81" s="235"/>
      <c r="K81" s="236"/>
      <c r="L81" s="249"/>
      <c r="M81" s="238"/>
      <c r="N81" s="238"/>
      <c r="O81" s="189"/>
    </row>
    <row r="82" spans="1:15" ht="14.1" customHeight="1" thickBot="1">
      <c r="A82" s="186" t="s">
        <v>25</v>
      </c>
      <c r="B82" s="295">
        <v>7988623</v>
      </c>
      <c r="C82" s="221"/>
      <c r="D82" s="221"/>
      <c r="E82" s="188" t="s">
        <v>44</v>
      </c>
      <c r="F82" s="297">
        <f>SUM(F41:F80)</f>
        <v>8218089</v>
      </c>
      <c r="G82" s="133"/>
      <c r="H82" s="186" t="s">
        <v>25</v>
      </c>
      <c r="I82" s="303">
        <f>SUM(I38,I80)</f>
        <v>1344452</v>
      </c>
      <c r="J82" s="148"/>
      <c r="K82" s="148"/>
      <c r="L82" s="148"/>
      <c r="M82" s="164"/>
      <c r="N82" s="187" t="s">
        <v>45</v>
      </c>
      <c r="O82" s="297">
        <f>SUM(O38,O80)</f>
        <v>1300853.2526666666</v>
      </c>
    </row>
    <row r="83" spans="1:15" ht="10.5">
      <c r="A83" s="186"/>
      <c r="B83" s="299"/>
      <c r="C83" s="148"/>
      <c r="D83" s="148"/>
      <c r="E83" s="188"/>
      <c r="F83" s="300"/>
      <c r="G83" s="133"/>
      <c r="H83" s="186"/>
      <c r="I83" s="189"/>
      <c r="J83" s="148"/>
      <c r="K83" s="148"/>
      <c r="L83" s="148"/>
      <c r="M83" s="164"/>
      <c r="N83" s="187"/>
      <c r="O83" s="189"/>
    </row>
    <row r="84" spans="1:15" ht="11.25" thickBot="1">
      <c r="A84" s="171" t="s">
        <v>25</v>
      </c>
      <c r="B84" s="297">
        <f>SUM(B38,B82)</f>
        <v>8604616</v>
      </c>
      <c r="C84" s="190"/>
      <c r="D84" s="190"/>
      <c r="E84" s="173" t="s">
        <v>46</v>
      </c>
      <c r="F84" s="297">
        <f>SUM(F38,F82)</f>
        <v>8910172</v>
      </c>
      <c r="G84" s="133"/>
      <c r="H84" s="171" t="s">
        <v>25</v>
      </c>
      <c r="I84" s="297">
        <f>B84-I82</f>
        <v>7260164</v>
      </c>
      <c r="J84" s="190"/>
      <c r="K84" s="190"/>
      <c r="L84" s="190"/>
      <c r="M84" s="191"/>
      <c r="N84" s="174" t="s">
        <v>47</v>
      </c>
      <c r="O84" s="297">
        <f>F84-O82</f>
        <v>7609318.747333333</v>
      </c>
    </row>
    <row r="85" spans="1:15" ht="12" customHeight="1">
      <c r="A85" s="148"/>
      <c r="B85" s="133"/>
      <c r="C85" s="133"/>
      <c r="D85" s="133"/>
      <c r="E85" s="133"/>
      <c r="F85" s="164"/>
      <c r="G85" s="133"/>
      <c r="H85" s="61"/>
      <c r="I85" s="61"/>
      <c r="J85" s="61"/>
      <c r="K85" s="61"/>
      <c r="L85" s="61"/>
      <c r="M85" s="61"/>
      <c r="N85" s="726" t="s">
        <v>346</v>
      </c>
      <c r="O85" s="727">
        <f>IF(F84&gt;0,O84/F84,0)</f>
        <v>0.8540035756137292</v>
      </c>
    </row>
    <row r="86" spans="1:15" ht="10.5">
      <c r="A86" s="276" t="s">
        <v>48</v>
      </c>
      <c r="B86" s="277"/>
      <c r="C86" s="277"/>
      <c r="D86" s="259"/>
      <c r="E86" s="277"/>
      <c r="F86" s="278"/>
      <c r="G86" s="277"/>
      <c r="H86" s="276" t="s">
        <v>49</v>
      </c>
      <c r="I86" s="259"/>
      <c r="J86" s="259"/>
      <c r="K86" s="259"/>
      <c r="L86" s="259"/>
      <c r="M86" s="259"/>
      <c r="N86" s="276" t="s">
        <v>50</v>
      </c>
      <c r="O86" s="279"/>
    </row>
    <row r="87" spans="1:15" ht="10.5">
      <c r="A87" s="260"/>
      <c r="B87" s="160"/>
      <c r="C87" s="160"/>
      <c r="D87" s="160"/>
      <c r="E87" s="160"/>
      <c r="F87" s="748"/>
      <c r="G87" s="226"/>
      <c r="H87" s="260"/>
      <c r="I87" s="160"/>
      <c r="J87" s="160"/>
      <c r="K87" s="160"/>
      <c r="L87" s="160"/>
      <c r="M87" s="160"/>
      <c r="N87" s="260" t="s">
        <v>0</v>
      </c>
      <c r="O87" s="261"/>
    </row>
    <row r="88" spans="1:15" ht="10.5">
      <c r="A88" s="276" t="s">
        <v>51</v>
      </c>
      <c r="B88" s="277"/>
      <c r="C88" s="277"/>
      <c r="D88" s="277"/>
      <c r="E88" s="277"/>
      <c r="F88" s="278"/>
      <c r="G88" s="282"/>
      <c r="H88" s="276" t="s">
        <v>52</v>
      </c>
      <c r="I88" s="259"/>
      <c r="J88" s="283" t="s">
        <v>53</v>
      </c>
      <c r="K88" s="284"/>
      <c r="L88" s="284"/>
      <c r="M88" s="285" t="s">
        <v>54</v>
      </c>
      <c r="N88" s="277"/>
      <c r="O88" s="286" t="s">
        <v>55</v>
      </c>
    </row>
    <row r="89" spans="1:15" ht="10.5">
      <c r="A89" s="280"/>
      <c r="B89" s="287" t="s">
        <v>3</v>
      </c>
      <c r="C89" s="262"/>
      <c r="D89" s="287" t="s">
        <v>4</v>
      </c>
      <c r="E89" s="262"/>
      <c r="F89" s="281"/>
      <c r="G89" s="288"/>
      <c r="H89" s="260"/>
      <c r="I89" s="749"/>
      <c r="J89" s="227" t="s">
        <v>3</v>
      </c>
      <c r="K89" s="242" t="s">
        <v>4</v>
      </c>
      <c r="L89" s="242"/>
      <c r="M89" s="750"/>
      <c r="N89" s="160"/>
      <c r="O89" s="263"/>
    </row>
    <row r="90" spans="1:15" ht="11.25">
      <c r="A90" s="264"/>
      <c r="B90" s="148"/>
      <c r="C90" s="148"/>
      <c r="D90" s="148"/>
      <c r="E90" s="148"/>
      <c r="F90" s="164"/>
      <c r="G90" s="148"/>
      <c r="H90" s="148"/>
      <c r="I90" s="148"/>
      <c r="J90" s="148"/>
      <c r="K90" s="148"/>
      <c r="L90" s="148"/>
      <c r="M90" s="148"/>
      <c r="N90" s="148"/>
      <c r="O90" s="265"/>
    </row>
    <row r="91" spans="1:15" ht="10.5">
      <c r="A91" s="264"/>
      <c r="B91" s="148"/>
      <c r="C91" s="148"/>
      <c r="D91" s="148"/>
      <c r="E91" s="148"/>
      <c r="F91" s="164"/>
      <c r="G91" s="148"/>
      <c r="H91" s="148"/>
      <c r="I91" s="148"/>
      <c r="J91" s="148"/>
      <c r="K91" s="148"/>
      <c r="L91" s="148"/>
      <c r="M91" s="148"/>
      <c r="N91" s="148"/>
      <c r="O91" s="265"/>
    </row>
    <row r="92" spans="1:15" ht="11.25">
      <c r="A92" s="264"/>
      <c r="B92" s="148"/>
      <c r="C92" s="148"/>
      <c r="D92" s="148"/>
      <c r="E92" s="148"/>
      <c r="F92" s="164"/>
      <c r="G92" s="148"/>
      <c r="H92" s="148"/>
      <c r="I92" s="148"/>
      <c r="J92" s="148"/>
      <c r="K92" s="148"/>
      <c r="L92" s="148"/>
      <c r="M92" s="148"/>
      <c r="N92" s="148"/>
      <c r="O92" s="265"/>
    </row>
    <row r="93" spans="1:15" ht="10.5">
      <c r="A93" s="732"/>
      <c r="B93" s="733"/>
      <c r="C93" s="733"/>
      <c r="D93" s="733"/>
      <c r="E93" s="733"/>
      <c r="F93" s="734"/>
      <c r="G93" s="733"/>
      <c r="H93" s="733"/>
      <c r="I93" s="733"/>
      <c r="J93" s="733"/>
      <c r="K93" s="733"/>
      <c r="L93" s="733"/>
      <c r="M93" s="733"/>
      <c r="N93" s="733"/>
      <c r="O93" s="735"/>
    </row>
    <row r="94" spans="1:15" ht="10.5">
      <c r="A94" s="732"/>
      <c r="B94" s="733"/>
      <c r="C94" s="733"/>
      <c r="D94" s="733"/>
      <c r="E94" s="733"/>
      <c r="F94" s="734"/>
      <c r="G94" s="733"/>
      <c r="H94" s="733"/>
      <c r="I94" s="733"/>
      <c r="J94" s="733"/>
      <c r="K94" s="733"/>
      <c r="L94" s="733"/>
      <c r="M94" s="733"/>
      <c r="N94" s="734"/>
      <c r="O94" s="735"/>
    </row>
    <row r="95" spans="1:15" ht="10.5">
      <c r="A95" s="732"/>
      <c r="B95" s="733"/>
      <c r="C95" s="733"/>
      <c r="D95" s="733"/>
      <c r="E95" s="733"/>
      <c r="F95" s="734"/>
      <c r="G95" s="733"/>
      <c r="H95" s="733"/>
      <c r="I95" s="733"/>
      <c r="J95" s="733"/>
      <c r="K95" s="733"/>
      <c r="L95" s="733"/>
      <c r="M95" s="733"/>
      <c r="N95" s="734"/>
      <c r="O95" s="735"/>
    </row>
    <row r="96" spans="1:15" ht="10.5">
      <c r="A96" s="732" t="s">
        <v>56</v>
      </c>
      <c r="B96" s="733"/>
      <c r="C96" s="733"/>
      <c r="D96" s="733"/>
      <c r="E96" s="733"/>
      <c r="F96" s="734" t="s">
        <v>57</v>
      </c>
      <c r="G96" s="733"/>
      <c r="H96" s="733" t="s">
        <v>58</v>
      </c>
      <c r="I96" s="733"/>
      <c r="J96" s="733"/>
      <c r="K96" s="733"/>
      <c r="L96" s="733"/>
      <c r="M96" s="733"/>
      <c r="N96" s="734" t="s">
        <v>57</v>
      </c>
      <c r="O96" s="735"/>
    </row>
    <row r="97" spans="1:15" ht="10.5">
      <c r="A97" s="732"/>
      <c r="B97" s="733"/>
      <c r="C97" s="733"/>
      <c r="D97" s="733"/>
      <c r="E97" s="733"/>
      <c r="F97" s="734"/>
      <c r="G97" s="733"/>
      <c r="H97" s="733"/>
      <c r="I97" s="733"/>
      <c r="J97" s="733"/>
      <c r="K97" s="733"/>
      <c r="L97" s="733"/>
      <c r="M97" s="733"/>
      <c r="N97" s="734"/>
      <c r="O97" s="735"/>
    </row>
    <row r="98" spans="1:15" ht="10.5">
      <c r="A98" s="732"/>
      <c r="B98" s="733"/>
      <c r="C98" s="733"/>
      <c r="D98" s="733"/>
      <c r="E98" s="733"/>
      <c r="F98" s="734"/>
      <c r="G98" s="733"/>
      <c r="H98" s="733"/>
      <c r="I98" s="733"/>
      <c r="J98" s="733"/>
      <c r="K98" s="733"/>
      <c r="L98" s="733"/>
      <c r="M98" s="733"/>
      <c r="N98" s="734"/>
      <c r="O98" s="735"/>
    </row>
    <row r="99" spans="1:15" ht="10.5">
      <c r="A99" s="732"/>
      <c r="B99" s="733"/>
      <c r="C99" s="733"/>
      <c r="D99" s="733"/>
      <c r="E99" s="733"/>
      <c r="F99" s="734"/>
      <c r="G99" s="733"/>
      <c r="H99" s="733"/>
      <c r="I99" s="733"/>
      <c r="J99" s="733"/>
      <c r="K99" s="733"/>
      <c r="L99" s="733"/>
      <c r="M99" s="733"/>
      <c r="N99" s="734"/>
      <c r="O99" s="735"/>
    </row>
    <row r="100" spans="1:15" ht="10.5">
      <c r="A100" s="732" t="s">
        <v>56</v>
      </c>
      <c r="B100" s="733"/>
      <c r="C100" s="733"/>
      <c r="D100" s="733"/>
      <c r="E100" s="733"/>
      <c r="F100" s="734" t="s">
        <v>57</v>
      </c>
      <c r="G100" s="733"/>
      <c r="H100" s="733" t="s">
        <v>58</v>
      </c>
      <c r="I100" s="733"/>
      <c r="J100" s="733"/>
      <c r="K100" s="733"/>
      <c r="L100" s="733"/>
      <c r="M100" s="733"/>
      <c r="N100" s="734" t="s">
        <v>57</v>
      </c>
      <c r="O100" s="735"/>
    </row>
    <row r="101" spans="1:15" ht="10.5">
      <c r="A101" s="732"/>
      <c r="B101" s="733"/>
      <c r="C101" s="733"/>
      <c r="D101" s="733"/>
      <c r="E101" s="733"/>
      <c r="F101" s="734"/>
      <c r="G101" s="733"/>
      <c r="H101" s="733"/>
      <c r="I101" s="733"/>
      <c r="J101" s="733"/>
      <c r="K101" s="733"/>
      <c r="L101" s="733"/>
      <c r="M101" s="733"/>
      <c r="N101" s="734"/>
      <c r="O101" s="735"/>
    </row>
    <row r="102" spans="1:15" ht="6" customHeight="1">
      <c r="A102" s="736"/>
      <c r="B102" s="737"/>
      <c r="C102" s="737"/>
      <c r="D102" s="737"/>
      <c r="E102" s="737"/>
      <c r="F102" s="738"/>
      <c r="G102" s="737"/>
      <c r="H102" s="737"/>
      <c r="I102" s="737"/>
      <c r="J102" s="737"/>
      <c r="K102" s="737"/>
      <c r="L102" s="737"/>
      <c r="M102" s="737"/>
      <c r="N102" s="737"/>
      <c r="O102" s="739"/>
    </row>
  </sheetData>
  <sheetProtection password="C4CD" sheet="1" objects="1" scenarios="1"/>
  <mergeCells count="8">
    <mergeCell ref="J39:K39"/>
    <mergeCell ref="H12:N12"/>
    <mergeCell ref="H14:N14"/>
    <mergeCell ref="H16:N16"/>
    <mergeCell ref="K3:O3"/>
    <mergeCell ref="D3:H3"/>
    <mergeCell ref="H8:N8"/>
    <mergeCell ref="H10:N10"/>
  </mergeCells>
  <printOptions horizontalCentered="1" verticalCentered="1"/>
  <pageMargins left="0.25" right="0.25" top="0.77" bottom="0.34" header="0.35" footer="0.15"/>
  <pageSetup horizontalDpi="600" verticalDpi="600" orientation="portrait" paperSize="5" scale="79" r:id="rId2"/>
  <headerFooter alignWithMargins="0">
    <oddHeader>&amp;C&amp;12Farm Credit Services</oddHeader>
    <oddFooter>&amp;L&amp;6E4-405 (1/00)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9"/>
  <sheetViews>
    <sheetView showGridLines="0" showZeros="0" zoomScale="115" zoomScaleNormal="115" workbookViewId="0" topLeftCell="A1"/>
  </sheetViews>
  <sheetFormatPr defaultColWidth="9.140625" defaultRowHeight="12.75"/>
  <cols>
    <col min="1" max="1" width="22.7109375" style="61" customWidth="1"/>
    <col min="2" max="2" width="2.140625" style="63" customWidth="1"/>
    <col min="3" max="3" width="22.7109375" style="61" customWidth="1"/>
    <col min="4" max="4" width="6.7109375" style="61" customWidth="1"/>
    <col min="5" max="5" width="2.140625" style="61" customWidth="1"/>
    <col min="6" max="6" width="22.7109375" style="61" customWidth="1"/>
    <col min="7" max="7" width="2.00390625" style="61" customWidth="1"/>
    <col min="8" max="8" width="22.7109375" style="61" customWidth="1"/>
    <col min="9" max="9" width="4.421875" style="132" customWidth="1"/>
    <col min="10" max="16384" width="9.140625" style="61" customWidth="1"/>
  </cols>
  <sheetData>
    <row r="1" spans="1:9" ht="15.95" customHeight="1" thickTop="1">
      <c r="A1" s="72" t="s">
        <v>185</v>
      </c>
      <c r="B1" s="73"/>
      <c r="C1" s="74"/>
      <c r="D1" s="74"/>
      <c r="E1" s="73"/>
      <c r="F1" s="74"/>
      <c r="G1" s="74"/>
      <c r="H1" s="75"/>
      <c r="I1" s="76"/>
    </row>
    <row r="2" spans="1:9" ht="15.95" customHeight="1">
      <c r="A2" s="77"/>
      <c r="B2" s="61"/>
      <c r="G2" s="62"/>
      <c r="H2" s="62"/>
      <c r="I2" s="78"/>
    </row>
    <row r="3" spans="1:9" ht="15.95" customHeight="1">
      <c r="A3" s="77"/>
      <c r="B3" s="79" t="s">
        <v>186</v>
      </c>
      <c r="C3" s="69">
        <v>44197</v>
      </c>
      <c r="D3" s="80"/>
      <c r="E3" s="81" t="s">
        <v>187</v>
      </c>
      <c r="F3" s="71">
        <v>44562</v>
      </c>
      <c r="G3" s="82"/>
      <c r="H3" s="83"/>
      <c r="I3" s="78"/>
    </row>
    <row r="4" spans="1:9" ht="15.95" customHeight="1">
      <c r="A4" s="84" t="s">
        <v>188</v>
      </c>
      <c r="B4" s="85"/>
      <c r="C4" s="83"/>
      <c r="D4" s="86"/>
      <c r="E4" s="62"/>
      <c r="F4" s="83"/>
      <c r="G4" s="83"/>
      <c r="H4" s="83"/>
      <c r="I4" s="78"/>
    </row>
    <row r="5" spans="1:9" ht="15.95" customHeight="1">
      <c r="A5" s="87" t="s">
        <v>189</v>
      </c>
      <c r="B5" s="88"/>
      <c r="C5" s="83"/>
      <c r="D5" s="86"/>
      <c r="E5" s="62"/>
      <c r="F5" s="83"/>
      <c r="G5" s="83"/>
      <c r="H5" s="83"/>
      <c r="I5" s="78"/>
    </row>
    <row r="6" spans="1:9" ht="15.95" customHeight="1">
      <c r="A6" s="89"/>
      <c r="B6" s="90"/>
      <c r="C6" s="91"/>
      <c r="D6" s="92"/>
      <c r="E6" s="93"/>
      <c r="F6" s="91"/>
      <c r="G6" s="83"/>
      <c r="H6" s="94" t="s">
        <v>190</v>
      </c>
      <c r="I6" s="95"/>
    </row>
    <row r="7" spans="1:9" ht="15.95" customHeight="1">
      <c r="A7" s="96" t="s">
        <v>191</v>
      </c>
      <c r="B7" s="82"/>
      <c r="C7" s="52"/>
      <c r="D7" s="97"/>
      <c r="E7" s="93"/>
      <c r="F7" s="52"/>
      <c r="G7" s="83"/>
      <c r="H7" s="98"/>
      <c r="I7" s="95"/>
    </row>
    <row r="8" spans="1:9" ht="15.95" customHeight="1">
      <c r="A8" s="608" t="s">
        <v>352</v>
      </c>
      <c r="B8" s="618"/>
      <c r="C8" s="619"/>
      <c r="D8" s="620"/>
      <c r="E8" s="621"/>
      <c r="F8" s="622"/>
      <c r="G8" s="623"/>
      <c r="H8" s="609">
        <v>255435</v>
      </c>
      <c r="I8" s="95"/>
    </row>
    <row r="9" spans="1:9" ht="15.95" customHeight="1">
      <c r="A9" s="608" t="s">
        <v>353</v>
      </c>
      <c r="B9" s="618"/>
      <c r="C9" s="619"/>
      <c r="D9" s="620"/>
      <c r="E9" s="621"/>
      <c r="F9" s="622"/>
      <c r="G9" s="623"/>
      <c r="H9" s="609">
        <v>238779</v>
      </c>
      <c r="I9" s="95"/>
    </row>
    <row r="10" spans="1:9" ht="15.95" customHeight="1">
      <c r="A10" s="608"/>
      <c r="B10" s="618"/>
      <c r="C10" s="619"/>
      <c r="D10" s="620"/>
      <c r="E10" s="621"/>
      <c r="F10" s="622"/>
      <c r="G10" s="623"/>
      <c r="H10" s="609"/>
      <c r="I10" s="95"/>
    </row>
    <row r="11" spans="1:9" ht="15.95" customHeight="1">
      <c r="A11" s="612" t="s">
        <v>192</v>
      </c>
      <c r="B11" s="624"/>
      <c r="C11" s="625"/>
      <c r="D11" s="195"/>
      <c r="E11" s="626"/>
      <c r="F11" s="625"/>
      <c r="G11" s="623"/>
      <c r="H11" s="610"/>
      <c r="I11" s="95"/>
    </row>
    <row r="12" spans="1:9" ht="15.95" customHeight="1">
      <c r="A12" s="608" t="s">
        <v>355</v>
      </c>
      <c r="B12" s="635"/>
      <c r="C12" s="619"/>
      <c r="D12" s="627"/>
      <c r="E12" s="621"/>
      <c r="F12" s="622"/>
      <c r="G12" s="623"/>
      <c r="H12" s="609">
        <v>67569</v>
      </c>
      <c r="I12" s="95"/>
    </row>
    <row r="13" spans="1:9" ht="15.95" customHeight="1">
      <c r="A13" s="608" t="s">
        <v>356</v>
      </c>
      <c r="B13" s="635"/>
      <c r="C13" s="619"/>
      <c r="D13" s="627"/>
      <c r="E13" s="621"/>
      <c r="F13" s="622"/>
      <c r="G13" s="623"/>
      <c r="H13" s="609">
        <v>62554</v>
      </c>
      <c r="I13" s="95"/>
    </row>
    <row r="14" spans="1:9" ht="15.95" customHeight="1">
      <c r="A14" s="608"/>
      <c r="B14" s="635"/>
      <c r="C14" s="634"/>
      <c r="D14" s="628"/>
      <c r="E14" s="629"/>
      <c r="F14" s="630"/>
      <c r="G14" s="631"/>
      <c r="H14" s="609"/>
      <c r="I14" s="95"/>
    </row>
    <row r="15" spans="1:9" ht="15.95" customHeight="1">
      <c r="A15" s="99" t="s">
        <v>193</v>
      </c>
      <c r="B15" s="626"/>
      <c r="C15" s="613"/>
      <c r="D15" s="614"/>
      <c r="E15" s="615"/>
      <c r="F15" s="613"/>
      <c r="G15" s="616"/>
      <c r="H15" s="609"/>
      <c r="I15" s="95"/>
    </row>
    <row r="16" spans="1:9" ht="15.95" customHeight="1">
      <c r="A16" s="99" t="s">
        <v>194</v>
      </c>
      <c r="B16" s="626"/>
      <c r="C16" s="613"/>
      <c r="D16" s="617"/>
      <c r="E16" s="615"/>
      <c r="F16" s="613"/>
      <c r="G16" s="616"/>
      <c r="H16" s="609">
        <v>15890</v>
      </c>
      <c r="I16" s="95"/>
    </row>
    <row r="17" spans="1:9" ht="15.95" customHeight="1">
      <c r="A17" s="99" t="s">
        <v>195</v>
      </c>
      <c r="B17" s="626"/>
      <c r="C17" s="613"/>
      <c r="D17" s="614"/>
      <c r="E17" s="615"/>
      <c r="F17" s="613"/>
      <c r="G17" s="616"/>
      <c r="H17" s="609">
        <v>5876</v>
      </c>
      <c r="I17" s="95"/>
    </row>
    <row r="18" spans="1:9" ht="15.95" customHeight="1">
      <c r="A18" s="99" t="s">
        <v>196</v>
      </c>
      <c r="B18" s="626"/>
      <c r="C18" s="613"/>
      <c r="D18" s="617"/>
      <c r="E18" s="615"/>
      <c r="F18" s="613"/>
      <c r="G18" s="616"/>
      <c r="H18" s="609"/>
      <c r="I18" s="95"/>
    </row>
    <row r="19" spans="1:9" ht="15.95" customHeight="1" thickBot="1">
      <c r="A19" s="99"/>
      <c r="B19" s="626"/>
      <c r="C19" s="632"/>
      <c r="D19" s="616"/>
      <c r="E19" s="633"/>
      <c r="F19" s="632"/>
      <c r="G19" s="616"/>
      <c r="H19" s="611"/>
      <c r="I19" s="95"/>
    </row>
    <row r="20" spans="1:9" ht="15.95" customHeight="1" thickBot="1" thickTop="1">
      <c r="A20" s="100"/>
      <c r="B20" s="101"/>
      <c r="C20" s="102" t="s">
        <v>197</v>
      </c>
      <c r="D20" s="103"/>
      <c r="E20" s="103"/>
      <c r="F20" s="103"/>
      <c r="G20" s="104"/>
      <c r="H20" s="647">
        <f>SUM(H8:H18)</f>
        <v>646103</v>
      </c>
      <c r="I20" s="105" t="s">
        <v>198</v>
      </c>
    </row>
    <row r="21" spans="1:9" ht="15.95" customHeight="1" thickTop="1">
      <c r="A21" s="77"/>
      <c r="B21" s="82"/>
      <c r="C21" s="64"/>
      <c r="D21" s="64"/>
      <c r="E21" s="64"/>
      <c r="F21" s="64"/>
      <c r="G21" s="62"/>
      <c r="H21" s="62"/>
      <c r="I21" s="78"/>
    </row>
    <row r="22" spans="1:9" ht="15.95" customHeight="1">
      <c r="A22" s="106" t="s">
        <v>199</v>
      </c>
      <c r="B22" s="107"/>
      <c r="C22" s="101"/>
      <c r="D22" s="101"/>
      <c r="E22" s="108"/>
      <c r="F22" s="101"/>
      <c r="G22" s="101"/>
      <c r="H22" s="101"/>
      <c r="I22" s="78"/>
    </row>
    <row r="23" spans="1:9" ht="15.95" customHeight="1">
      <c r="A23" s="77"/>
      <c r="B23" s="82"/>
      <c r="C23" s="64"/>
      <c r="D23" s="64"/>
      <c r="E23" s="64"/>
      <c r="F23" s="64"/>
      <c r="G23" s="62"/>
      <c r="H23" s="62"/>
      <c r="I23" s="78"/>
    </row>
    <row r="24" spans="1:9" ht="15.95" customHeight="1">
      <c r="A24" s="109" t="s">
        <v>200</v>
      </c>
      <c r="B24" s="8"/>
      <c r="C24" s="110"/>
      <c r="D24" s="110"/>
      <c r="E24" s="110"/>
      <c r="F24" s="110"/>
      <c r="G24" s="111"/>
      <c r="H24" s="112" t="s">
        <v>201</v>
      </c>
      <c r="I24" s="113"/>
    </row>
    <row r="25" spans="1:9" ht="15.95" customHeight="1">
      <c r="A25" s="114"/>
      <c r="B25" s="82"/>
      <c r="C25" s="64"/>
      <c r="D25" s="64"/>
      <c r="E25" s="64"/>
      <c r="F25" s="64"/>
      <c r="G25" s="62"/>
      <c r="H25" s="62"/>
      <c r="I25" s="78"/>
    </row>
    <row r="26" spans="1:9" ht="15.95" customHeight="1">
      <c r="A26" s="612" t="s">
        <v>202</v>
      </c>
      <c r="B26" s="82"/>
      <c r="C26" s="638"/>
      <c r="D26" s="638"/>
      <c r="E26" s="638"/>
      <c r="F26" s="638"/>
      <c r="G26" s="65"/>
      <c r="H26" s="639">
        <v>17539</v>
      </c>
      <c r="I26" s="78"/>
    </row>
    <row r="27" spans="1:9" ht="15.95" customHeight="1">
      <c r="A27" s="612" t="s">
        <v>203</v>
      </c>
      <c r="B27" s="82"/>
      <c r="C27" s="638"/>
      <c r="D27" s="638"/>
      <c r="E27" s="638"/>
      <c r="F27" s="638"/>
      <c r="G27" s="65"/>
      <c r="H27" s="639">
        <v>68799</v>
      </c>
      <c r="I27" s="78"/>
    </row>
    <row r="28" spans="1:9" ht="15.95" customHeight="1">
      <c r="A28" s="612" t="s">
        <v>204</v>
      </c>
      <c r="B28" s="82"/>
      <c r="C28" s="638"/>
      <c r="D28" s="638"/>
      <c r="E28" s="638"/>
      <c r="F28" s="638"/>
      <c r="G28" s="65"/>
      <c r="H28" s="639">
        <v>4255</v>
      </c>
      <c r="I28" s="78"/>
    </row>
    <row r="29" spans="1:9" ht="15.95" customHeight="1">
      <c r="A29" s="612" t="s">
        <v>195</v>
      </c>
      <c r="B29" s="82"/>
      <c r="C29" s="638"/>
      <c r="D29" s="638"/>
      <c r="E29" s="638"/>
      <c r="F29" s="638"/>
      <c r="G29" s="65"/>
      <c r="H29" s="639">
        <v>1395</v>
      </c>
      <c r="I29" s="78"/>
    </row>
    <row r="30" spans="1:9" ht="15.95" customHeight="1">
      <c r="A30" s="612" t="s">
        <v>205</v>
      </c>
      <c r="B30" s="82"/>
      <c r="C30" s="638"/>
      <c r="D30" s="638"/>
      <c r="E30" s="638"/>
      <c r="F30" s="638"/>
      <c r="G30" s="65"/>
      <c r="H30" s="639">
        <v>1678</v>
      </c>
      <c r="I30" s="78"/>
    </row>
    <row r="31" spans="1:9" ht="15.95" customHeight="1">
      <c r="A31" s="612" t="s">
        <v>206</v>
      </c>
      <c r="B31" s="82"/>
      <c r="C31" s="638"/>
      <c r="D31" s="638"/>
      <c r="E31" s="638"/>
      <c r="F31" s="638"/>
      <c r="G31" s="65"/>
      <c r="H31" s="639">
        <v>65891</v>
      </c>
      <c r="I31" s="78"/>
    </row>
    <row r="32" spans="1:9" ht="15.95" customHeight="1">
      <c r="A32" s="612" t="s">
        <v>207</v>
      </c>
      <c r="B32" s="82"/>
      <c r="C32" s="638"/>
      <c r="D32" s="638"/>
      <c r="E32" s="638"/>
      <c r="F32" s="638"/>
      <c r="G32" s="65"/>
      <c r="H32" s="639">
        <v>88943</v>
      </c>
      <c r="I32" s="78"/>
    </row>
    <row r="33" spans="1:9" ht="15.95" customHeight="1">
      <c r="A33" s="612" t="s">
        <v>208</v>
      </c>
      <c r="B33" s="82"/>
      <c r="C33" s="638"/>
      <c r="D33" s="638"/>
      <c r="E33" s="638"/>
      <c r="F33" s="638"/>
      <c r="G33" s="65"/>
      <c r="H33" s="639">
        <v>4573</v>
      </c>
      <c r="I33" s="78"/>
    </row>
    <row r="34" spans="1:9" ht="15.95" customHeight="1">
      <c r="A34" s="612" t="s">
        <v>209</v>
      </c>
      <c r="B34" s="82"/>
      <c r="C34" s="638"/>
      <c r="D34" s="638"/>
      <c r="E34" s="638"/>
      <c r="F34" s="638"/>
      <c r="G34" s="65"/>
      <c r="H34" s="639">
        <v>7912</v>
      </c>
      <c r="I34" s="78"/>
    </row>
    <row r="35" spans="1:9" ht="15.95" customHeight="1">
      <c r="A35" s="612" t="s">
        <v>210</v>
      </c>
      <c r="B35" s="82"/>
      <c r="C35" s="638"/>
      <c r="D35" s="638"/>
      <c r="E35" s="638"/>
      <c r="F35" s="638"/>
      <c r="G35" s="65"/>
      <c r="H35" s="639">
        <v>22396</v>
      </c>
      <c r="I35" s="78"/>
    </row>
    <row r="36" spans="1:9" ht="15.95" customHeight="1">
      <c r="A36" s="612" t="s">
        <v>211</v>
      </c>
      <c r="B36" s="82"/>
      <c r="C36" s="638"/>
      <c r="D36" s="638"/>
      <c r="E36" s="638"/>
      <c r="F36" s="638"/>
      <c r="G36" s="65"/>
      <c r="H36" s="639">
        <v>28713</v>
      </c>
      <c r="I36" s="78"/>
    </row>
    <row r="37" spans="1:9" ht="15.95" customHeight="1">
      <c r="A37" s="612" t="s">
        <v>212</v>
      </c>
      <c r="B37" s="82"/>
      <c r="C37" s="638"/>
      <c r="D37" s="638"/>
      <c r="E37" s="638"/>
      <c r="F37" s="638"/>
      <c r="G37" s="65"/>
      <c r="H37" s="639">
        <v>19982</v>
      </c>
      <c r="I37" s="78"/>
    </row>
    <row r="38" spans="1:9" ht="15.95" customHeight="1">
      <c r="A38" s="612" t="s">
        <v>213</v>
      </c>
      <c r="B38" s="82"/>
      <c r="C38" s="638"/>
      <c r="D38" s="638"/>
      <c r="E38" s="638"/>
      <c r="F38" s="638"/>
      <c r="G38" s="65"/>
      <c r="H38" s="639"/>
      <c r="I38" s="78"/>
    </row>
    <row r="39" spans="1:9" ht="15.95" customHeight="1">
      <c r="A39" s="612" t="s">
        <v>214</v>
      </c>
      <c r="B39" s="82"/>
      <c r="C39" s="640"/>
      <c r="D39" s="640"/>
      <c r="E39" s="640"/>
      <c r="F39" s="640"/>
      <c r="G39" s="65"/>
      <c r="H39" s="641"/>
      <c r="I39" s="78"/>
    </row>
    <row r="40" spans="1:9" ht="15.95" customHeight="1">
      <c r="A40" s="636" t="s">
        <v>215</v>
      </c>
      <c r="B40" s="82"/>
      <c r="C40" s="638"/>
      <c r="D40" s="638"/>
      <c r="E40" s="638"/>
      <c r="F40" s="638"/>
      <c r="G40" s="65"/>
      <c r="H40" s="639"/>
      <c r="I40" s="78"/>
    </row>
    <row r="41" spans="1:9" ht="15.95" customHeight="1">
      <c r="A41" s="636" t="s">
        <v>216</v>
      </c>
      <c r="B41" s="82"/>
      <c r="C41" s="638"/>
      <c r="D41" s="638"/>
      <c r="E41" s="638"/>
      <c r="F41" s="638"/>
      <c r="G41" s="65"/>
      <c r="H41" s="639">
        <v>18000</v>
      </c>
      <c r="I41" s="78"/>
    </row>
    <row r="42" spans="1:9" ht="15.95" customHeight="1">
      <c r="A42" s="612" t="s">
        <v>217</v>
      </c>
      <c r="B42" s="82"/>
      <c r="C42" s="640"/>
      <c r="D42" s="640"/>
      <c r="E42" s="640"/>
      <c r="F42" s="640"/>
      <c r="G42" s="65"/>
      <c r="H42" s="641"/>
      <c r="I42" s="78"/>
    </row>
    <row r="43" spans="1:9" ht="15.95" customHeight="1">
      <c r="A43" s="636" t="s">
        <v>218</v>
      </c>
      <c r="B43" s="82"/>
      <c r="C43" s="638"/>
      <c r="D43" s="638"/>
      <c r="E43" s="638"/>
      <c r="F43" s="638"/>
      <c r="G43" s="65"/>
      <c r="H43" s="639">
        <v>15863</v>
      </c>
      <c r="I43" s="78"/>
    </row>
    <row r="44" spans="1:9" ht="15.95" customHeight="1">
      <c r="A44" s="636" t="s">
        <v>219</v>
      </c>
      <c r="B44" s="82"/>
      <c r="C44" s="638"/>
      <c r="D44" s="638"/>
      <c r="E44" s="638"/>
      <c r="F44" s="638"/>
      <c r="G44" s="65"/>
      <c r="H44" s="639">
        <v>8896</v>
      </c>
      <c r="I44" s="78"/>
    </row>
    <row r="45" spans="1:9" ht="15.95" customHeight="1">
      <c r="A45" s="612" t="s">
        <v>220</v>
      </c>
      <c r="B45" s="82"/>
      <c r="C45" s="638"/>
      <c r="D45" s="638"/>
      <c r="E45" s="638"/>
      <c r="F45" s="638"/>
      <c r="G45" s="65"/>
      <c r="H45" s="639">
        <v>88412</v>
      </c>
      <c r="I45" s="78"/>
    </row>
    <row r="46" spans="1:9" ht="15.95" customHeight="1">
      <c r="A46" s="612" t="s">
        <v>221</v>
      </c>
      <c r="B46" s="82"/>
      <c r="C46" s="638"/>
      <c r="D46" s="638"/>
      <c r="E46" s="638"/>
      <c r="F46" s="638"/>
      <c r="G46" s="65"/>
      <c r="H46" s="639">
        <v>13995</v>
      </c>
      <c r="I46" s="78"/>
    </row>
    <row r="47" spans="1:9" ht="15.95" customHeight="1">
      <c r="A47" s="612" t="s">
        <v>222</v>
      </c>
      <c r="B47" s="82"/>
      <c r="C47" s="638"/>
      <c r="D47" s="638"/>
      <c r="E47" s="638"/>
      <c r="F47" s="638"/>
      <c r="G47" s="65"/>
      <c r="H47" s="639">
        <v>29462</v>
      </c>
      <c r="I47" s="78"/>
    </row>
    <row r="48" spans="1:9" ht="15.95" customHeight="1">
      <c r="A48" s="612" t="s">
        <v>223</v>
      </c>
      <c r="B48" s="82"/>
      <c r="C48" s="638"/>
      <c r="D48" s="638"/>
      <c r="E48" s="638"/>
      <c r="F48" s="638"/>
      <c r="G48" s="65"/>
      <c r="H48" s="639">
        <v>22846</v>
      </c>
      <c r="I48" s="78"/>
    </row>
    <row r="49" spans="1:9" ht="15.95" customHeight="1">
      <c r="A49" s="612" t="s">
        <v>224</v>
      </c>
      <c r="B49" s="82"/>
      <c r="C49" s="638"/>
      <c r="D49" s="638"/>
      <c r="E49" s="638"/>
      <c r="F49" s="638"/>
      <c r="G49" s="65"/>
      <c r="H49" s="639">
        <v>5513</v>
      </c>
      <c r="I49" s="78"/>
    </row>
    <row r="50" spans="1:9" ht="15.95" customHeight="1">
      <c r="A50" s="612" t="s">
        <v>225</v>
      </c>
      <c r="B50" s="82"/>
      <c r="C50" s="638"/>
      <c r="D50" s="638"/>
      <c r="E50" s="638"/>
      <c r="F50" s="638"/>
      <c r="G50" s="65"/>
      <c r="H50" s="639">
        <v>3346</v>
      </c>
      <c r="I50" s="78"/>
    </row>
    <row r="51" spans="1:9" ht="15.95" customHeight="1">
      <c r="A51" s="612" t="s">
        <v>226</v>
      </c>
      <c r="B51" s="82"/>
      <c r="C51" s="640"/>
      <c r="D51" s="640"/>
      <c r="E51" s="640"/>
      <c r="F51" s="640"/>
      <c r="G51" s="65"/>
      <c r="H51" s="642"/>
      <c r="I51" s="78"/>
    </row>
    <row r="52" spans="1:9" ht="15.95" customHeight="1">
      <c r="A52" s="637"/>
      <c r="B52" s="82"/>
      <c r="C52" s="638"/>
      <c r="D52" s="638"/>
      <c r="E52" s="638"/>
      <c r="F52" s="638"/>
      <c r="G52" s="65"/>
      <c r="H52" s="639"/>
      <c r="I52" s="78"/>
    </row>
    <row r="53" spans="1:9" ht="15.95" customHeight="1">
      <c r="A53" s="637"/>
      <c r="B53" s="82"/>
      <c r="C53" s="638"/>
      <c r="D53" s="638"/>
      <c r="E53" s="638"/>
      <c r="F53" s="638"/>
      <c r="G53" s="65"/>
      <c r="H53" s="639"/>
      <c r="I53" s="78"/>
    </row>
    <row r="54" spans="1:9" ht="15.95" customHeight="1">
      <c r="A54" s="637"/>
      <c r="B54" s="82"/>
      <c r="C54" s="638"/>
      <c r="D54" s="638"/>
      <c r="E54" s="638"/>
      <c r="F54" s="638"/>
      <c r="G54" s="65"/>
      <c r="H54" s="639"/>
      <c r="I54" s="78"/>
    </row>
    <row r="55" spans="1:9" ht="15.95" customHeight="1">
      <c r="A55" s="637"/>
      <c r="B55" s="82"/>
      <c r="C55" s="638"/>
      <c r="D55" s="638"/>
      <c r="E55" s="638"/>
      <c r="F55" s="638"/>
      <c r="G55" s="65"/>
      <c r="H55" s="639"/>
      <c r="I55" s="78"/>
    </row>
    <row r="56" spans="1:9" ht="15.95" customHeight="1">
      <c r="A56" s="637"/>
      <c r="B56" s="82"/>
      <c r="C56" s="638"/>
      <c r="D56" s="638"/>
      <c r="E56" s="638"/>
      <c r="F56" s="638"/>
      <c r="G56" s="65"/>
      <c r="H56" s="639"/>
      <c r="I56" s="78"/>
    </row>
    <row r="57" spans="1:9" ht="15.95" customHeight="1">
      <c r="A57" s="637"/>
      <c r="B57" s="82"/>
      <c r="C57" s="638"/>
      <c r="D57" s="638"/>
      <c r="E57" s="638"/>
      <c r="F57" s="638"/>
      <c r="G57" s="65"/>
      <c r="H57" s="639"/>
      <c r="I57" s="78"/>
    </row>
    <row r="58" spans="1:9" ht="15.95" customHeight="1" thickBot="1">
      <c r="A58" s="77"/>
      <c r="B58" s="82"/>
      <c r="C58" s="64"/>
      <c r="D58" s="64"/>
      <c r="E58" s="64"/>
      <c r="F58" s="64"/>
      <c r="G58" s="64"/>
      <c r="H58" s="62"/>
      <c r="I58" s="78"/>
    </row>
    <row r="59" spans="1:9" ht="15.95" customHeight="1" thickBot="1" thickTop="1">
      <c r="A59" s="100"/>
      <c r="B59" s="101"/>
      <c r="C59" s="102" t="s">
        <v>227</v>
      </c>
      <c r="D59" s="103"/>
      <c r="E59" s="103"/>
      <c r="F59" s="103"/>
      <c r="G59" s="104"/>
      <c r="H59" s="646">
        <f>SUM(H26:H57)</f>
        <v>538409</v>
      </c>
      <c r="I59" s="105" t="s">
        <v>228</v>
      </c>
    </row>
    <row r="60" spans="1:9" ht="15.95" customHeight="1" thickBot="1" thickTop="1">
      <c r="A60" s="115"/>
      <c r="B60" s="60"/>
      <c r="C60" s="116" t="s">
        <v>229</v>
      </c>
      <c r="D60" s="4"/>
      <c r="E60" s="4"/>
      <c r="F60" s="4"/>
      <c r="G60" s="5"/>
      <c r="H60" s="647">
        <f>H20-H59</f>
        <v>107694</v>
      </c>
      <c r="I60" s="105" t="s">
        <v>230</v>
      </c>
    </row>
    <row r="61" spans="1:9" ht="15.95" customHeight="1" thickTop="1">
      <c r="A61" s="100"/>
      <c r="B61" s="108"/>
      <c r="C61" s="101"/>
      <c r="D61" s="101"/>
      <c r="E61" s="108"/>
      <c r="F61" s="101"/>
      <c r="G61" s="101"/>
      <c r="H61" s="101"/>
      <c r="I61" s="78"/>
    </row>
    <row r="62" spans="1:9" ht="15.95" customHeight="1">
      <c r="A62" s="115"/>
      <c r="B62" s="60"/>
      <c r="C62" s="101"/>
      <c r="D62" s="101"/>
      <c r="E62" s="101"/>
      <c r="F62" s="101"/>
      <c r="G62" s="60"/>
      <c r="H62" s="62"/>
      <c r="I62" s="78"/>
    </row>
    <row r="63" spans="1:9" ht="15.95" customHeight="1">
      <c r="A63" s="117" t="s">
        <v>231</v>
      </c>
      <c r="B63" s="85"/>
      <c r="C63" s="64"/>
      <c r="D63" s="97"/>
      <c r="E63" s="64"/>
      <c r="F63" s="64"/>
      <c r="G63" s="83"/>
      <c r="H63" s="62"/>
      <c r="I63" s="78"/>
    </row>
    <row r="64" spans="1:9" ht="15.95" customHeight="1">
      <c r="A64" s="77"/>
      <c r="B64" s="82"/>
      <c r="C64" s="98"/>
      <c r="D64" s="97"/>
      <c r="E64" s="64"/>
      <c r="F64" s="98"/>
      <c r="G64" s="83"/>
      <c r="H64" s="83"/>
      <c r="I64" s="78"/>
    </row>
    <row r="65" spans="1:9" ht="15.95" customHeight="1">
      <c r="A65" s="612" t="s">
        <v>232</v>
      </c>
      <c r="B65" s="82"/>
      <c r="C65" s="643"/>
      <c r="D65" s="620"/>
      <c r="E65" s="638"/>
      <c r="F65" s="643"/>
      <c r="G65" s="623"/>
      <c r="H65" s="644">
        <v>52895</v>
      </c>
      <c r="I65" s="78"/>
    </row>
    <row r="66" spans="1:9" ht="15.95" customHeight="1">
      <c r="A66" s="612" t="s">
        <v>233</v>
      </c>
      <c r="B66" s="90"/>
      <c r="C66" s="622"/>
      <c r="D66" s="627"/>
      <c r="E66" s="621"/>
      <c r="F66" s="622"/>
      <c r="G66" s="623"/>
      <c r="H66" s="644"/>
      <c r="I66" s="95"/>
    </row>
    <row r="67" spans="1:9" ht="15.95" customHeight="1">
      <c r="A67" s="612" t="s">
        <v>234</v>
      </c>
      <c r="B67" s="82"/>
      <c r="C67" s="643"/>
      <c r="D67" s="620"/>
      <c r="E67" s="621"/>
      <c r="F67" s="643"/>
      <c r="G67" s="623"/>
      <c r="H67" s="644"/>
      <c r="I67" s="95"/>
    </row>
    <row r="68" spans="1:9" ht="15.95" customHeight="1">
      <c r="A68" s="612" t="s">
        <v>235</v>
      </c>
      <c r="B68" s="90"/>
      <c r="C68" s="622"/>
      <c r="D68" s="627"/>
      <c r="E68" s="621"/>
      <c r="F68" s="622"/>
      <c r="G68" s="623"/>
      <c r="H68" s="644"/>
      <c r="I68" s="95"/>
    </row>
    <row r="69" spans="1:9" ht="15.95" customHeight="1">
      <c r="A69" s="612" t="s">
        <v>236</v>
      </c>
      <c r="B69" s="82"/>
      <c r="C69" s="622"/>
      <c r="D69" s="620"/>
      <c r="E69" s="621"/>
      <c r="F69" s="643"/>
      <c r="G69" s="623"/>
      <c r="H69" s="644"/>
      <c r="I69" s="95"/>
    </row>
    <row r="70" spans="1:9" ht="15.95" customHeight="1">
      <c r="A70" s="612" t="s">
        <v>237</v>
      </c>
      <c r="B70" s="90"/>
      <c r="C70" s="622"/>
      <c r="D70" s="627"/>
      <c r="E70" s="621"/>
      <c r="F70" s="622"/>
      <c r="G70" s="623"/>
      <c r="H70" s="644">
        <v>2252</v>
      </c>
      <c r="I70" s="95"/>
    </row>
    <row r="71" spans="1:9" ht="15.95" customHeight="1">
      <c r="A71" s="77"/>
      <c r="B71" s="82"/>
      <c r="C71" s="611"/>
      <c r="D71" s="645"/>
      <c r="E71" s="626"/>
      <c r="F71" s="611"/>
      <c r="G71" s="623"/>
      <c r="H71" s="623"/>
      <c r="I71" s="95"/>
    </row>
    <row r="72" spans="1:9" ht="15.95" customHeight="1">
      <c r="A72" s="100"/>
      <c r="B72" s="108"/>
      <c r="C72" s="116" t="s">
        <v>238</v>
      </c>
      <c r="D72" s="103"/>
      <c r="E72" s="118"/>
      <c r="F72" s="103"/>
      <c r="G72" s="104"/>
      <c r="H72" s="648">
        <f>SUM(H65:H70)</f>
        <v>55147</v>
      </c>
      <c r="I72" s="119" t="s">
        <v>239</v>
      </c>
    </row>
    <row r="73" spans="1:9" ht="15.95" customHeight="1">
      <c r="A73" s="120"/>
      <c r="B73" s="110"/>
      <c r="C73" s="116" t="s">
        <v>240</v>
      </c>
      <c r="D73" s="121"/>
      <c r="E73" s="121"/>
      <c r="F73" s="121"/>
      <c r="G73" s="5"/>
      <c r="H73" s="648">
        <f>H60+H72</f>
        <v>162841</v>
      </c>
      <c r="I73" s="119" t="s">
        <v>241</v>
      </c>
    </row>
    <row r="74" spans="1:9" ht="15.95" customHeight="1">
      <c r="A74" s="120"/>
      <c r="B74" s="110"/>
      <c r="C74" s="116" t="s">
        <v>242</v>
      </c>
      <c r="D74" s="121"/>
      <c r="E74" s="122"/>
      <c r="F74" s="121"/>
      <c r="G74" s="5"/>
      <c r="H74" s="649">
        <v>13554</v>
      </c>
      <c r="I74" s="119" t="s">
        <v>243</v>
      </c>
    </row>
    <row r="75" spans="1:9" ht="15.95" customHeight="1">
      <c r="A75" s="120"/>
      <c r="B75" s="110"/>
      <c r="C75" s="116" t="s">
        <v>244</v>
      </c>
      <c r="D75" s="121"/>
      <c r="E75" s="121"/>
      <c r="F75" s="121"/>
      <c r="G75" s="5"/>
      <c r="H75" s="649">
        <v>90000</v>
      </c>
      <c r="I75" s="119" t="s">
        <v>245</v>
      </c>
    </row>
    <row r="76" spans="1:9" ht="15.95" customHeight="1" thickBot="1">
      <c r="A76" s="123"/>
      <c r="B76" s="93"/>
      <c r="C76" s="91"/>
      <c r="D76" s="92"/>
      <c r="E76" s="93"/>
      <c r="F76" s="91"/>
      <c r="G76" s="98"/>
      <c r="H76" s="124"/>
      <c r="I76" s="95"/>
    </row>
    <row r="77" spans="1:9" ht="15.95" customHeight="1" thickBot="1" thickTop="1">
      <c r="A77" s="120"/>
      <c r="B77" s="110"/>
      <c r="C77" s="116" t="s">
        <v>246</v>
      </c>
      <c r="D77" s="4"/>
      <c r="E77" s="125"/>
      <c r="F77" s="4"/>
      <c r="G77" s="5"/>
      <c r="H77" s="650">
        <f>H73-H74-H75</f>
        <v>59287</v>
      </c>
      <c r="I77" s="95"/>
    </row>
    <row r="78" spans="1:9" ht="15.95" customHeight="1" thickTop="1">
      <c r="A78" s="123"/>
      <c r="B78" s="93"/>
      <c r="C78" s="91"/>
      <c r="D78" s="92"/>
      <c r="E78" s="93"/>
      <c r="F78" s="91"/>
      <c r="G78" s="98"/>
      <c r="H78" s="126"/>
      <c r="I78" s="95"/>
    </row>
    <row r="79" spans="1:9" ht="15.95" customHeight="1" thickBot="1">
      <c r="A79" s="127"/>
      <c r="B79" s="128"/>
      <c r="C79" s="129"/>
      <c r="D79" s="129"/>
      <c r="E79" s="129"/>
      <c r="F79" s="129"/>
      <c r="G79" s="130"/>
      <c r="H79" s="130"/>
      <c r="I79" s="131"/>
    </row>
    <row r="80" ht="13.5" thickTop="1"/>
  </sheetData>
  <sheetProtection password="C4CD" sheet="1" objects="1" scenarios="1"/>
  <printOptions horizontalCentered="1" verticalCentered="1"/>
  <pageMargins left="0.5" right="0.5" top="0.5" bottom="0.5" header="0.25" footer="0.35"/>
  <pageSetup fitToHeight="1" fitToWidth="1" horizontalDpi="180" verticalDpi="180" orientation="portrait" paperSize="5" scale="71" r:id="rId1"/>
  <headerFooter alignWithMargins="0">
    <oddHeader>&amp;CFarm Credit Services</oddHeader>
    <oddFooter>&amp;L&amp;6 1/00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0"/>
  <sheetViews>
    <sheetView showGridLines="0" showZeros="0" workbookViewId="0" topLeftCell="A1"/>
  </sheetViews>
  <sheetFormatPr defaultColWidth="9.140625" defaultRowHeight="12.75"/>
  <cols>
    <col min="1" max="1" width="4.7109375" style="0" customWidth="1"/>
    <col min="4" max="4" width="12.7109375" style="0" customWidth="1"/>
    <col min="5" max="5" width="5.7109375" style="0" customWidth="1"/>
    <col min="8" max="8" width="12.7109375" style="0" customWidth="1"/>
    <col min="9" max="9" width="5.7109375" style="0" customWidth="1"/>
  </cols>
  <sheetData>
    <row r="1" spans="1:9" ht="15.95" customHeight="1" thickBot="1" thickTop="1">
      <c r="A1" s="14" t="s">
        <v>247</v>
      </c>
      <c r="B1" s="15"/>
      <c r="C1" s="15"/>
      <c r="D1" s="15"/>
      <c r="E1" s="15"/>
      <c r="F1" s="15"/>
      <c r="G1" s="15"/>
      <c r="H1" s="15"/>
      <c r="I1" s="16"/>
    </row>
    <row r="2" spans="1:9" ht="15.95" customHeight="1" thickTop="1">
      <c r="A2" s="17"/>
      <c r="B2" s="9"/>
      <c r="C2" s="9"/>
      <c r="D2" s="19" t="s">
        <v>324</v>
      </c>
      <c r="E2" s="18"/>
      <c r="F2" s="651"/>
      <c r="G2" s="9"/>
      <c r="H2" s="9"/>
      <c r="I2" s="11"/>
    </row>
    <row r="3" spans="1:9" ht="15.95" customHeight="1">
      <c r="A3" s="1"/>
      <c r="B3" s="2"/>
      <c r="C3" s="2"/>
      <c r="D3" s="2"/>
      <c r="E3" s="2"/>
      <c r="F3" s="2"/>
      <c r="G3" s="2"/>
      <c r="H3" s="2"/>
      <c r="I3" s="13"/>
    </row>
    <row r="4" spans="1:9" ht="15.95" customHeight="1" thickBot="1">
      <c r="A4" s="1"/>
      <c r="B4" s="19" t="s">
        <v>248</v>
      </c>
      <c r="C4" s="20"/>
      <c r="D4" s="652"/>
      <c r="E4" s="2"/>
      <c r="F4" s="19" t="s">
        <v>249</v>
      </c>
      <c r="G4" s="20"/>
      <c r="H4" s="652"/>
      <c r="I4" s="13"/>
    </row>
    <row r="5" spans="1:9" ht="15.95" customHeight="1" thickBot="1">
      <c r="A5" s="1"/>
      <c r="B5" s="21" t="s">
        <v>250</v>
      </c>
      <c r="C5" s="2"/>
      <c r="D5" s="652"/>
      <c r="E5" s="2"/>
      <c r="F5" s="21" t="s">
        <v>250</v>
      </c>
      <c r="G5" s="2"/>
      <c r="H5" s="652"/>
      <c r="I5" s="13"/>
    </row>
    <row r="6" spans="1:9" ht="15.95" customHeight="1" thickBot="1">
      <c r="A6" s="1"/>
      <c r="B6" s="21" t="s">
        <v>251</v>
      </c>
      <c r="C6" s="2"/>
      <c r="D6" s="652">
        <v>0</v>
      </c>
      <c r="E6" s="2"/>
      <c r="F6" s="21" t="s">
        <v>251</v>
      </c>
      <c r="G6" s="2"/>
      <c r="H6" s="652">
        <v>0</v>
      </c>
      <c r="I6" s="13"/>
    </row>
    <row r="7" spans="1:9" ht="15.95" customHeight="1" thickBot="1">
      <c r="A7" s="1"/>
      <c r="B7" s="21" t="s">
        <v>252</v>
      </c>
      <c r="C7" s="2"/>
      <c r="D7" s="653">
        <f>(D4*D5)-D6</f>
        <v>0</v>
      </c>
      <c r="E7" s="2"/>
      <c r="F7" s="21" t="s">
        <v>252</v>
      </c>
      <c r="G7" s="2"/>
      <c r="H7" s="653">
        <f>(H4*H5)-H6</f>
        <v>0</v>
      </c>
      <c r="I7" s="13"/>
    </row>
    <row r="8" spans="1:9" ht="15.95" customHeight="1">
      <c r="A8" s="1"/>
      <c r="B8" s="21"/>
      <c r="C8" s="21"/>
      <c r="D8" s="654"/>
      <c r="E8" s="21"/>
      <c r="F8" s="21"/>
      <c r="G8" s="21"/>
      <c r="H8" s="654"/>
      <c r="I8" s="13"/>
    </row>
    <row r="9" spans="1:9" ht="15.95" customHeight="1" thickBot="1">
      <c r="A9" s="1"/>
      <c r="B9" s="19" t="s">
        <v>253</v>
      </c>
      <c r="C9" s="20"/>
      <c r="D9" s="652"/>
      <c r="E9" s="2"/>
      <c r="F9" s="19" t="s">
        <v>254</v>
      </c>
      <c r="G9" s="20"/>
      <c r="H9" s="652"/>
      <c r="I9" s="13"/>
    </row>
    <row r="10" spans="1:9" ht="15.95" customHeight="1" thickBot="1">
      <c r="A10" s="1"/>
      <c r="B10" s="21" t="s">
        <v>250</v>
      </c>
      <c r="C10" s="2"/>
      <c r="D10" s="652"/>
      <c r="E10" s="2"/>
      <c r="F10" s="21" t="s">
        <v>250</v>
      </c>
      <c r="G10" s="2"/>
      <c r="H10" s="652"/>
      <c r="I10" s="13"/>
    </row>
    <row r="11" spans="1:9" ht="15.95" customHeight="1" thickBot="1">
      <c r="A11" s="1"/>
      <c r="B11" s="21" t="s">
        <v>251</v>
      </c>
      <c r="C11" s="2"/>
      <c r="D11" s="652"/>
      <c r="E11" s="2"/>
      <c r="F11" s="21" t="s">
        <v>251</v>
      </c>
      <c r="G11" s="2"/>
      <c r="H11" s="652"/>
      <c r="I11" s="13"/>
    </row>
    <row r="12" spans="1:9" ht="15.95" customHeight="1" thickBot="1">
      <c r="A12" s="1"/>
      <c r="B12" s="21" t="s">
        <v>252</v>
      </c>
      <c r="C12" s="2"/>
      <c r="D12" s="653">
        <f>(D9*D10)-D11</f>
        <v>0</v>
      </c>
      <c r="E12" s="2"/>
      <c r="F12" s="21" t="s">
        <v>252</v>
      </c>
      <c r="G12" s="2"/>
      <c r="H12" s="653">
        <f>(H9*H10)-H11</f>
        <v>0</v>
      </c>
      <c r="I12" s="13"/>
    </row>
    <row r="13" spans="1:9" ht="15.95" customHeight="1">
      <c r="A13" s="1"/>
      <c r="B13" s="21"/>
      <c r="C13" s="21"/>
      <c r="D13" s="654"/>
      <c r="E13" s="21"/>
      <c r="F13" s="21"/>
      <c r="G13" s="21"/>
      <c r="H13" s="654"/>
      <c r="I13" s="13"/>
    </row>
    <row r="14" spans="1:9" ht="15.95" customHeight="1" thickBot="1">
      <c r="A14" s="1"/>
      <c r="B14" s="22"/>
      <c r="C14" s="19" t="s">
        <v>1</v>
      </c>
      <c r="D14" s="652"/>
      <c r="E14" s="2"/>
      <c r="F14" s="22"/>
      <c r="G14" s="19" t="s">
        <v>1</v>
      </c>
      <c r="H14" s="652"/>
      <c r="I14" s="13"/>
    </row>
    <row r="15" spans="1:9" ht="15.95" customHeight="1" thickBot="1">
      <c r="A15" s="1"/>
      <c r="B15" s="21" t="s">
        <v>250</v>
      </c>
      <c r="C15" s="2"/>
      <c r="D15" s="652"/>
      <c r="E15" s="2"/>
      <c r="F15" s="21" t="s">
        <v>250</v>
      </c>
      <c r="G15" s="2"/>
      <c r="H15" s="652"/>
      <c r="I15" s="13"/>
    </row>
    <row r="16" spans="1:9" ht="15.95" customHeight="1" thickBot="1">
      <c r="A16" s="1"/>
      <c r="B16" s="21" t="s">
        <v>251</v>
      </c>
      <c r="C16" s="2"/>
      <c r="D16" s="652"/>
      <c r="E16" s="2"/>
      <c r="F16" s="21" t="s">
        <v>251</v>
      </c>
      <c r="G16" s="2"/>
      <c r="H16" s="652"/>
      <c r="I16" s="13"/>
    </row>
    <row r="17" spans="1:9" ht="15.95" customHeight="1" thickBot="1">
      <c r="A17" s="1"/>
      <c r="B17" s="21" t="s">
        <v>252</v>
      </c>
      <c r="C17" s="2"/>
      <c r="D17" s="653">
        <f>(D14*D15)-D16</f>
        <v>0</v>
      </c>
      <c r="E17" s="2"/>
      <c r="F17" s="21" t="s">
        <v>252</v>
      </c>
      <c r="G17" s="2"/>
      <c r="H17" s="653">
        <f>(H14*H15)-H16</f>
        <v>0</v>
      </c>
      <c r="I17" s="13"/>
    </row>
    <row r="18" spans="1:9" ht="15.95" customHeight="1" thickBot="1">
      <c r="A18" s="1"/>
      <c r="B18" s="21"/>
      <c r="C18" s="21"/>
      <c r="D18" s="21"/>
      <c r="E18" s="21"/>
      <c r="F18" s="21"/>
      <c r="G18" s="21"/>
      <c r="H18" s="21"/>
      <c r="I18" s="13"/>
    </row>
    <row r="19" spans="1:9" s="27" customFormat="1" ht="15.95" customHeight="1" thickBot="1" thickTop="1">
      <c r="A19" s="23" t="s">
        <v>255</v>
      </c>
      <c r="B19" s="24"/>
      <c r="C19" s="25"/>
      <c r="D19" s="25"/>
      <c r="E19" s="25"/>
      <c r="F19" s="25"/>
      <c r="G19" s="25"/>
      <c r="H19" s="25"/>
      <c r="I19" s="26"/>
    </row>
    <row r="20" spans="1:9" s="32" customFormat="1" ht="15.95" customHeight="1" thickTop="1">
      <c r="A20" s="28"/>
      <c r="B20" s="29"/>
      <c r="C20" s="30"/>
      <c r="D20" s="30"/>
      <c r="E20" s="30"/>
      <c r="F20" s="30"/>
      <c r="G20" s="30"/>
      <c r="H20" s="30"/>
      <c r="I20" s="31"/>
    </row>
    <row r="21" spans="1:9" s="32" customFormat="1" ht="15.95" customHeight="1">
      <c r="A21" s="33"/>
      <c r="B21" s="34"/>
      <c r="C21" s="10"/>
      <c r="D21" s="53" t="s">
        <v>256</v>
      </c>
      <c r="E21" s="35"/>
      <c r="F21" s="36"/>
      <c r="G21" s="10"/>
      <c r="H21" s="10"/>
      <c r="I21" s="37"/>
    </row>
    <row r="22" spans="1:9" ht="15.95" customHeight="1">
      <c r="A22" s="1"/>
      <c r="B22" s="2"/>
      <c r="C22" s="2"/>
      <c r="D22" s="2"/>
      <c r="E22" s="2"/>
      <c r="F22" s="2"/>
      <c r="G22" s="2"/>
      <c r="H22" s="2"/>
      <c r="I22" s="13"/>
    </row>
    <row r="23" spans="1:9" s="44" customFormat="1" ht="15.95" customHeight="1">
      <c r="A23" s="38"/>
      <c r="B23" s="39" t="s">
        <v>36</v>
      </c>
      <c r="C23" s="40" t="s">
        <v>257</v>
      </c>
      <c r="D23" s="41"/>
      <c r="E23" s="41"/>
      <c r="F23" s="41"/>
      <c r="G23" s="42"/>
      <c r="H23" s="39" t="s">
        <v>258</v>
      </c>
      <c r="I23" s="43"/>
    </row>
    <row r="24" spans="1:9" ht="15.95" customHeight="1">
      <c r="A24" s="45">
        <v>-1</v>
      </c>
      <c r="B24" s="655"/>
      <c r="C24" s="46"/>
      <c r="D24" s="657"/>
      <c r="E24" s="657"/>
      <c r="F24" s="657"/>
      <c r="G24" s="658"/>
      <c r="H24" s="47"/>
      <c r="I24" s="13"/>
    </row>
    <row r="25" spans="1:9" ht="15.95" customHeight="1">
      <c r="A25" s="45">
        <f>A24-1</f>
        <v>-2</v>
      </c>
      <c r="B25" s="655"/>
      <c r="C25" s="46"/>
      <c r="D25" s="657"/>
      <c r="E25" s="657"/>
      <c r="F25" s="657"/>
      <c r="G25" s="658"/>
      <c r="H25" s="47"/>
      <c r="I25" s="13"/>
    </row>
    <row r="26" spans="1:9" ht="15.95" customHeight="1">
      <c r="A26" s="45">
        <f>A25-1</f>
        <v>-3</v>
      </c>
      <c r="B26" s="655"/>
      <c r="C26" s="46"/>
      <c r="D26" s="657"/>
      <c r="E26" s="657"/>
      <c r="F26" s="657"/>
      <c r="G26" s="658"/>
      <c r="H26" s="47"/>
      <c r="I26" s="13"/>
    </row>
    <row r="27" spans="1:9" ht="15.95" customHeight="1">
      <c r="A27" s="45">
        <f>A26-1</f>
        <v>-4</v>
      </c>
      <c r="B27" s="655"/>
      <c r="C27" s="46"/>
      <c r="D27" s="657"/>
      <c r="E27" s="657"/>
      <c r="F27" s="657"/>
      <c r="G27" s="658"/>
      <c r="H27" s="47"/>
      <c r="I27" s="13"/>
    </row>
    <row r="28" spans="1:9" ht="15.95" customHeight="1" thickBot="1">
      <c r="A28" s="45">
        <f>A27-1</f>
        <v>-5</v>
      </c>
      <c r="B28" s="655"/>
      <c r="C28" s="46"/>
      <c r="D28" s="657"/>
      <c r="E28" s="657"/>
      <c r="F28" s="657"/>
      <c r="G28" s="658"/>
      <c r="H28" s="661"/>
      <c r="I28" s="13"/>
    </row>
    <row r="29" spans="1:9" ht="15.95" customHeight="1" thickBot="1" thickTop="1">
      <c r="A29" s="1"/>
      <c r="B29" s="2"/>
      <c r="C29" s="2"/>
      <c r="D29" s="2"/>
      <c r="E29" s="2"/>
      <c r="F29" s="2"/>
      <c r="G29" s="2"/>
      <c r="H29" s="663">
        <f>SUM(H24:H28)</f>
        <v>0</v>
      </c>
      <c r="I29" s="13"/>
    </row>
    <row r="30" spans="1:9" ht="15.95" customHeight="1" thickTop="1">
      <c r="A30" s="33"/>
      <c r="B30" s="34"/>
      <c r="C30" s="10"/>
      <c r="D30" s="53" t="s">
        <v>259</v>
      </c>
      <c r="E30" s="35"/>
      <c r="F30" s="36"/>
      <c r="G30" s="10"/>
      <c r="H30" s="10"/>
      <c r="I30" s="37"/>
    </row>
    <row r="31" spans="1:9" ht="15.95" customHeight="1">
      <c r="A31" s="1"/>
      <c r="B31" s="2"/>
      <c r="C31" s="2"/>
      <c r="D31" s="2"/>
      <c r="E31" s="2"/>
      <c r="F31" s="2"/>
      <c r="G31" s="2"/>
      <c r="H31" s="2"/>
      <c r="I31" s="13"/>
    </row>
    <row r="32" spans="1:9" ht="15.95" customHeight="1">
      <c r="A32" s="38"/>
      <c r="B32" s="39" t="s">
        <v>36</v>
      </c>
      <c r="C32" s="40" t="s">
        <v>257</v>
      </c>
      <c r="D32" s="41"/>
      <c r="E32" s="41"/>
      <c r="F32" s="41"/>
      <c r="G32" s="42"/>
      <c r="H32" s="39" t="s">
        <v>260</v>
      </c>
      <c r="I32" s="43"/>
    </row>
    <row r="33" spans="1:9" ht="15.95" customHeight="1">
      <c r="A33" s="45">
        <v>-1</v>
      </c>
      <c r="B33" s="656"/>
      <c r="C33" s="48"/>
      <c r="D33" s="659"/>
      <c r="E33" s="659"/>
      <c r="F33" s="659"/>
      <c r="G33" s="660"/>
      <c r="H33" s="49"/>
      <c r="I33" s="13"/>
    </row>
    <row r="34" spans="1:9" ht="15.95" customHeight="1">
      <c r="A34" s="45">
        <f>A33-1</f>
        <v>-2</v>
      </c>
      <c r="B34" s="656"/>
      <c r="C34" s="48"/>
      <c r="D34" s="659"/>
      <c r="E34" s="659"/>
      <c r="F34" s="659"/>
      <c r="G34" s="660"/>
      <c r="H34" s="49"/>
      <c r="I34" s="13"/>
    </row>
    <row r="35" spans="1:9" ht="15.95" customHeight="1">
      <c r="A35" s="45">
        <f>A34-1</f>
        <v>-3</v>
      </c>
      <c r="B35" s="656"/>
      <c r="C35" s="48"/>
      <c r="D35" s="659"/>
      <c r="E35" s="659"/>
      <c r="F35" s="659"/>
      <c r="G35" s="660"/>
      <c r="H35" s="49"/>
      <c r="I35" s="13"/>
    </row>
    <row r="36" spans="1:9" ht="15.95" customHeight="1">
      <c r="A36" s="45">
        <f>A35-1</f>
        <v>-4</v>
      </c>
      <c r="B36" s="656"/>
      <c r="C36" s="48"/>
      <c r="D36" s="659"/>
      <c r="E36" s="659"/>
      <c r="F36" s="659"/>
      <c r="G36" s="660"/>
      <c r="H36" s="49"/>
      <c r="I36" s="13"/>
    </row>
    <row r="37" spans="1:9" ht="15.95" customHeight="1" thickBot="1">
      <c r="A37" s="45">
        <f>A36-1</f>
        <v>-5</v>
      </c>
      <c r="B37" s="656"/>
      <c r="C37" s="48"/>
      <c r="D37" s="659"/>
      <c r="E37" s="659"/>
      <c r="F37" s="659"/>
      <c r="G37" s="660"/>
      <c r="H37" s="662"/>
      <c r="I37" s="13"/>
    </row>
    <row r="38" spans="1:9" ht="15.95" customHeight="1" thickBot="1" thickTop="1">
      <c r="A38" s="1"/>
      <c r="B38" s="2"/>
      <c r="C38" s="2"/>
      <c r="D38" s="2"/>
      <c r="E38" s="2"/>
      <c r="F38" s="2"/>
      <c r="G38" s="2"/>
      <c r="H38" s="663">
        <f>SUM(H33:H37)</f>
        <v>0</v>
      </c>
      <c r="I38" s="13"/>
    </row>
    <row r="39" spans="1:9" ht="7.5" customHeight="1" thickBot="1" thickTop="1">
      <c r="A39" s="1"/>
      <c r="B39" s="2"/>
      <c r="C39" s="2"/>
      <c r="D39" s="2"/>
      <c r="E39" s="2"/>
      <c r="F39" s="2"/>
      <c r="G39" s="2"/>
      <c r="H39" s="664"/>
      <c r="I39" s="13"/>
    </row>
    <row r="40" spans="1:9" s="27" customFormat="1" ht="15.95" customHeight="1" thickBot="1" thickTop="1">
      <c r="A40" s="23" t="s">
        <v>261</v>
      </c>
      <c r="B40" s="24"/>
      <c r="C40" s="25"/>
      <c r="D40" s="25"/>
      <c r="E40" s="25"/>
      <c r="F40" s="25"/>
      <c r="G40" s="25"/>
      <c r="H40" s="25"/>
      <c r="I40" s="26"/>
    </row>
    <row r="41" spans="1:9" s="32" customFormat="1" ht="15.95" customHeight="1" thickTop="1">
      <c r="A41" s="28"/>
      <c r="B41" s="29"/>
      <c r="C41" s="30"/>
      <c r="D41" s="30"/>
      <c r="E41" s="30"/>
      <c r="F41" s="30"/>
      <c r="G41" s="30"/>
      <c r="H41" s="30"/>
      <c r="I41" s="31"/>
    </row>
    <row r="42" spans="1:9" s="32" customFormat="1" ht="15.95" customHeight="1">
      <c r="A42" s="33"/>
      <c r="B42" s="34"/>
      <c r="C42" s="10"/>
      <c r="D42" s="12" t="s">
        <v>262</v>
      </c>
      <c r="E42" s="35"/>
      <c r="F42" s="36"/>
      <c r="G42" s="10"/>
      <c r="H42" s="10"/>
      <c r="I42" s="37"/>
    </row>
    <row r="43" spans="1:9" ht="15.95" customHeight="1">
      <c r="A43" s="1"/>
      <c r="B43" s="2"/>
      <c r="C43" s="2"/>
      <c r="D43" s="2"/>
      <c r="E43" s="2"/>
      <c r="F43" s="2"/>
      <c r="G43" s="2"/>
      <c r="H43" s="2"/>
      <c r="I43" s="13"/>
    </row>
    <row r="44" spans="1:9" s="44" customFormat="1" ht="15.95" customHeight="1">
      <c r="A44" s="38"/>
      <c r="B44" s="39" t="s">
        <v>36</v>
      </c>
      <c r="C44" s="40" t="s">
        <v>257</v>
      </c>
      <c r="D44" s="41"/>
      <c r="E44" s="41"/>
      <c r="F44" s="41"/>
      <c r="G44" s="42"/>
      <c r="H44" s="50" t="s">
        <v>263</v>
      </c>
      <c r="I44" s="43"/>
    </row>
    <row r="45" spans="1:9" ht="15.95" customHeight="1">
      <c r="A45" s="45">
        <v>-1</v>
      </c>
      <c r="B45" s="656"/>
      <c r="C45" s="48"/>
      <c r="D45" s="659"/>
      <c r="E45" s="659"/>
      <c r="F45" s="659"/>
      <c r="G45" s="660"/>
      <c r="H45" s="49"/>
      <c r="I45" s="13"/>
    </row>
    <row r="46" spans="1:9" ht="15.95" customHeight="1">
      <c r="A46" s="45">
        <f>A45-1</f>
        <v>-2</v>
      </c>
      <c r="B46" s="656"/>
      <c r="C46" s="48"/>
      <c r="D46" s="659"/>
      <c r="E46" s="659"/>
      <c r="F46" s="659"/>
      <c r="G46" s="660"/>
      <c r="H46" s="49"/>
      <c r="I46" s="13"/>
    </row>
    <row r="47" spans="1:9" ht="15.95" customHeight="1">
      <c r="A47" s="45">
        <f>A46-1</f>
        <v>-3</v>
      </c>
      <c r="B47" s="656"/>
      <c r="C47" s="48"/>
      <c r="D47" s="659"/>
      <c r="E47" s="659"/>
      <c r="F47" s="659"/>
      <c r="G47" s="660"/>
      <c r="H47" s="49"/>
      <c r="I47" s="13"/>
    </row>
    <row r="48" spans="1:9" ht="15.95" customHeight="1">
      <c r="A48" s="45">
        <f>A47-1</f>
        <v>-4</v>
      </c>
      <c r="B48" s="656"/>
      <c r="C48" s="48"/>
      <c r="D48" s="659"/>
      <c r="E48" s="659"/>
      <c r="F48" s="659"/>
      <c r="G48" s="660"/>
      <c r="H48" s="49"/>
      <c r="I48" s="13"/>
    </row>
    <row r="49" spans="1:9" ht="15.95" customHeight="1" thickBot="1">
      <c r="A49" s="45">
        <f>A48-1</f>
        <v>-5</v>
      </c>
      <c r="B49" s="656"/>
      <c r="C49" s="48"/>
      <c r="D49" s="659"/>
      <c r="E49" s="659"/>
      <c r="F49" s="659"/>
      <c r="G49" s="660"/>
      <c r="H49" s="662"/>
      <c r="I49" s="13"/>
    </row>
    <row r="50" spans="1:9" ht="15.95" customHeight="1" thickBot="1" thickTop="1">
      <c r="A50" s="1"/>
      <c r="B50" s="2"/>
      <c r="C50" s="2"/>
      <c r="D50" s="2"/>
      <c r="E50" s="2"/>
      <c r="F50" s="2"/>
      <c r="G50" s="2"/>
      <c r="H50" s="663">
        <f>SUM(H45:H49)</f>
        <v>0</v>
      </c>
      <c r="I50" s="13"/>
    </row>
    <row r="51" spans="1:9" ht="15.95" customHeight="1" thickTop="1">
      <c r="A51" s="33"/>
      <c r="B51" s="34"/>
      <c r="C51" s="10"/>
      <c r="D51" s="12" t="s">
        <v>264</v>
      </c>
      <c r="E51" s="35"/>
      <c r="F51" s="36"/>
      <c r="G51" s="10"/>
      <c r="H51" s="10"/>
      <c r="I51" s="37"/>
    </row>
    <row r="52" spans="1:9" ht="15.95" customHeight="1">
      <c r="A52" s="1"/>
      <c r="B52" s="2"/>
      <c r="C52" s="2"/>
      <c r="D52" s="2"/>
      <c r="E52" s="2"/>
      <c r="F52" s="2"/>
      <c r="G52" s="2"/>
      <c r="H52" s="2"/>
      <c r="I52" s="13"/>
    </row>
    <row r="53" spans="1:9" ht="15.95" customHeight="1">
      <c r="A53" s="38"/>
      <c r="B53" s="39" t="s">
        <v>36</v>
      </c>
      <c r="C53" s="40" t="s">
        <v>257</v>
      </c>
      <c r="D53" s="41"/>
      <c r="E53" s="41"/>
      <c r="F53" s="41"/>
      <c r="G53" s="42"/>
      <c r="H53" s="50" t="s">
        <v>265</v>
      </c>
      <c r="I53" s="43"/>
    </row>
    <row r="54" spans="1:9" ht="15.95" customHeight="1">
      <c r="A54" s="45">
        <v>-1</v>
      </c>
      <c r="B54" s="656"/>
      <c r="C54" s="48"/>
      <c r="D54" s="659"/>
      <c r="E54" s="659"/>
      <c r="F54" s="659"/>
      <c r="G54" s="660"/>
      <c r="H54" s="49"/>
      <c r="I54" s="13"/>
    </row>
    <row r="55" spans="1:9" ht="15.95" customHeight="1">
      <c r="A55" s="45">
        <f>A54-1</f>
        <v>-2</v>
      </c>
      <c r="B55" s="656"/>
      <c r="C55" s="48"/>
      <c r="D55" s="659"/>
      <c r="E55" s="659"/>
      <c r="F55" s="659"/>
      <c r="G55" s="660"/>
      <c r="H55" s="49"/>
      <c r="I55" s="13"/>
    </row>
    <row r="56" spans="1:9" ht="15.95" customHeight="1">
      <c r="A56" s="45">
        <f>A55-1</f>
        <v>-3</v>
      </c>
      <c r="B56" s="656"/>
      <c r="C56" s="48"/>
      <c r="D56" s="659"/>
      <c r="E56" s="659"/>
      <c r="F56" s="659"/>
      <c r="G56" s="660"/>
      <c r="H56" s="49"/>
      <c r="I56" s="13"/>
    </row>
    <row r="57" spans="1:9" ht="15.95" customHeight="1">
      <c r="A57" s="45">
        <f>A56-1</f>
        <v>-4</v>
      </c>
      <c r="B57" s="656"/>
      <c r="C57" s="48"/>
      <c r="D57" s="659"/>
      <c r="E57" s="659"/>
      <c r="F57" s="659"/>
      <c r="G57" s="660"/>
      <c r="H57" s="49"/>
      <c r="I57" s="13"/>
    </row>
    <row r="58" spans="1:9" ht="15.95" customHeight="1" thickBot="1">
      <c r="A58" s="45">
        <f>A57-1</f>
        <v>-5</v>
      </c>
      <c r="B58" s="656"/>
      <c r="C58" s="48"/>
      <c r="D58" s="659"/>
      <c r="E58" s="659"/>
      <c r="F58" s="659"/>
      <c r="G58" s="660"/>
      <c r="H58" s="662"/>
      <c r="I58" s="13"/>
    </row>
    <row r="59" spans="1:9" ht="15.95" customHeight="1" thickBot="1" thickTop="1">
      <c r="A59" s="45"/>
      <c r="B59" s="665"/>
      <c r="C59" s="666"/>
      <c r="D59" s="666"/>
      <c r="E59" s="666"/>
      <c r="F59" s="666"/>
      <c r="G59" s="666"/>
      <c r="H59" s="667">
        <f>SUM(H54:H58)</f>
        <v>0</v>
      </c>
      <c r="I59" s="13"/>
    </row>
    <row r="60" spans="1:9" ht="6" customHeight="1" thickBot="1" thickTop="1">
      <c r="A60" s="6"/>
      <c r="B60" s="3"/>
      <c r="C60" s="3"/>
      <c r="D60" s="3"/>
      <c r="E60" s="3"/>
      <c r="F60" s="3"/>
      <c r="G60" s="3"/>
      <c r="H60" s="3"/>
      <c r="I60" s="51"/>
    </row>
    <row r="61" ht="13.5" thickTop="1"/>
  </sheetData>
  <sheetProtection password="C4CD" sheet="1" objects="1" scenarios="1"/>
  <printOptions horizontalCentered="1" verticalCentered="1"/>
  <pageMargins left="0.5" right="0.5" top="0.56" bottom="0.5" header="0.25" footer="0.25"/>
  <pageSetup fitToHeight="1" fitToWidth="1" horizontalDpi="600" verticalDpi="600" orientation="portrait" paperSize="5" scale="96" r:id="rId1"/>
  <headerFooter alignWithMargins="0">
    <oddHeader>&amp;CFarm Credit Services</oddHeader>
    <oddFooter>&amp;L&amp;6 1/00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Gregory A. Beachy, Senior Credit Officer</Manager>
  <Company>Farm Credit Services of Mid-America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CustomerPac2</dc:title>
  <dc:subject>Package for Custome Completion</dc:subject>
  <dc:creator>Farm Credit Services of Mid-America</dc:creator>
  <cp:keywords/>
  <dc:description/>
  <cp:lastModifiedBy>Paul Mitchell</cp:lastModifiedBy>
  <cp:lastPrinted>1999-12-31T17:42:03Z</cp:lastPrinted>
  <dcterms:created xsi:type="dcterms:W3CDTF">1999-11-24T16:16:18Z</dcterms:created>
  <dcterms:modified xsi:type="dcterms:W3CDTF">2022-10-30T21:53:57Z</dcterms:modified>
  <cp:category/>
  <cp:version/>
  <cp:contentType/>
  <cp:contentStatus/>
</cp:coreProperties>
</file>